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ADULT EDUCATION BLOCK GRANT\Web Content\Funding\annual plan\templates\"/>
    </mc:Choice>
  </mc:AlternateContent>
  <workbookProtection workbookPassword="ED75" lockStructure="1"/>
  <bookViews>
    <workbookView xWindow="2940" yWindow="1068" windowWidth="29040" windowHeight="16440" tabRatio="500"/>
  </bookViews>
  <sheets>
    <sheet name="Sheet1" sheetId="1" r:id="rId1"/>
  </sheets>
  <definedNames>
    <definedName name="_xlnm._FilterDatabase" localSheetId="0" hidden="1">Sheet1!$AI$1:$AL$455</definedName>
    <definedName name="ddConsortia">Sheet1!$AE$2:$AE$71</definedName>
    <definedName name="ddMembers">INDIRECT(Sheet1!$AH$2)</definedName>
    <definedName name="_xlnm.Print_Area" localSheetId="0">Sheet1!$A$1:$T$42</definedName>
    <definedName name="tblMembers">Sheet1!$A$12:$Y$39</definedName>
    <definedName name="Z_6334BD42_FB20_D84F_8EB5_89E89F367A1E_.wvu.FilterData" localSheetId="0" hidden="1">Sheet1!$AI$1:$AL$455</definedName>
  </definedNames>
  <calcPr calcId="162913"/>
  <customWorkbookViews>
    <customWorkbookView name="Greg Hill Jr - Personal View" guid="{6334BD42-FB20-D84F-8EB5-89E89F367A1E}" mergeInterval="0" personalView="1" windowWidth="1408" windowHeight="575" tabRatio="500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K2" i="1" l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3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63" i="1"/>
  <c r="AK164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K189" i="1"/>
  <c r="AK190" i="1"/>
  <c r="AK191" i="1"/>
  <c r="AK192" i="1"/>
  <c r="AK193" i="1"/>
  <c r="AK194" i="1"/>
  <c r="AK195" i="1"/>
  <c r="AK196" i="1"/>
  <c r="AK197" i="1"/>
  <c r="AK198" i="1"/>
  <c r="AK199" i="1"/>
  <c r="AK200" i="1"/>
  <c r="AK201" i="1"/>
  <c r="AK202" i="1"/>
  <c r="AK203" i="1"/>
  <c r="AK204" i="1"/>
  <c r="AK205" i="1"/>
  <c r="AK206" i="1"/>
  <c r="AK207" i="1"/>
  <c r="AK208" i="1"/>
  <c r="AK209" i="1"/>
  <c r="AK210" i="1"/>
  <c r="AK211" i="1"/>
  <c r="AK212" i="1"/>
  <c r="AK213" i="1"/>
  <c r="AK214" i="1"/>
  <c r="AK215" i="1"/>
  <c r="AK216" i="1"/>
  <c r="AK217" i="1"/>
  <c r="AK218" i="1"/>
  <c r="AK219" i="1"/>
  <c r="AK220" i="1"/>
  <c r="AK221" i="1"/>
  <c r="AK222" i="1"/>
  <c r="AK223" i="1"/>
  <c r="AK224" i="1"/>
  <c r="AK225" i="1"/>
  <c r="AK226" i="1"/>
  <c r="AK227" i="1"/>
  <c r="AK228" i="1"/>
  <c r="AK229" i="1"/>
  <c r="AK230" i="1"/>
  <c r="AK231" i="1"/>
  <c r="AK232" i="1"/>
  <c r="AK233" i="1"/>
  <c r="AK234" i="1"/>
  <c r="AK235" i="1"/>
  <c r="AK236" i="1"/>
  <c r="AK237" i="1"/>
  <c r="AK238" i="1"/>
  <c r="AK239" i="1"/>
  <c r="AK240" i="1"/>
  <c r="AK241" i="1"/>
  <c r="AK242" i="1"/>
  <c r="AK243" i="1"/>
  <c r="AK244" i="1"/>
  <c r="AK245" i="1"/>
  <c r="AK246" i="1"/>
  <c r="AK247" i="1"/>
  <c r="AK248" i="1"/>
  <c r="AK249" i="1"/>
  <c r="AK250" i="1"/>
  <c r="AK251" i="1"/>
  <c r="AK252" i="1"/>
  <c r="AK253" i="1"/>
  <c r="AK254" i="1"/>
  <c r="AK255" i="1"/>
  <c r="AK256" i="1"/>
  <c r="AK257" i="1"/>
  <c r="AK258" i="1"/>
  <c r="AK259" i="1"/>
  <c r="AK260" i="1"/>
  <c r="AK261" i="1"/>
  <c r="AK262" i="1"/>
  <c r="AK263" i="1"/>
  <c r="AK264" i="1"/>
  <c r="AK265" i="1"/>
  <c r="AK266" i="1"/>
  <c r="AK267" i="1"/>
  <c r="AK268" i="1"/>
  <c r="AK269" i="1"/>
  <c r="AK270" i="1"/>
  <c r="AK271" i="1"/>
  <c r="AK272" i="1"/>
  <c r="AK273" i="1"/>
  <c r="AK274" i="1"/>
  <c r="AK275" i="1"/>
  <c r="AK276" i="1"/>
  <c r="AK277" i="1"/>
  <c r="AK278" i="1"/>
  <c r="AK279" i="1"/>
  <c r="AK280" i="1"/>
  <c r="AK281" i="1"/>
  <c r="AK282" i="1"/>
  <c r="AK283" i="1"/>
  <c r="AK284" i="1"/>
  <c r="AK285" i="1"/>
  <c r="AK286" i="1"/>
  <c r="AK287" i="1"/>
  <c r="AK288" i="1"/>
  <c r="AK289" i="1"/>
  <c r="AK290" i="1"/>
  <c r="AK291" i="1"/>
  <c r="AK292" i="1"/>
  <c r="AK293" i="1"/>
  <c r="AK294" i="1"/>
  <c r="AK295" i="1"/>
  <c r="AK296" i="1"/>
  <c r="AK297" i="1"/>
  <c r="AK298" i="1"/>
  <c r="AK299" i="1"/>
  <c r="AK300" i="1"/>
  <c r="AK301" i="1"/>
  <c r="AK302" i="1"/>
  <c r="AK303" i="1"/>
  <c r="AK304" i="1"/>
  <c r="AK305" i="1"/>
  <c r="AK306" i="1"/>
  <c r="AK307" i="1"/>
  <c r="AK308" i="1"/>
  <c r="AK309" i="1"/>
  <c r="AK310" i="1"/>
  <c r="AK311" i="1"/>
  <c r="AK312" i="1"/>
  <c r="AK313" i="1"/>
  <c r="AK314" i="1"/>
  <c r="AK315" i="1"/>
  <c r="AK316" i="1"/>
  <c r="AK317" i="1"/>
  <c r="AK318" i="1"/>
  <c r="AK319" i="1"/>
  <c r="AK320" i="1"/>
  <c r="AK321" i="1"/>
  <c r="AK322" i="1"/>
  <c r="AK323" i="1"/>
  <c r="AK324" i="1"/>
  <c r="AK325" i="1"/>
  <c r="AK326" i="1"/>
  <c r="AK327" i="1"/>
  <c r="AK328" i="1"/>
  <c r="AK329" i="1"/>
  <c r="AK330" i="1"/>
  <c r="AK331" i="1"/>
  <c r="AK332" i="1"/>
  <c r="AK333" i="1"/>
  <c r="AK334" i="1"/>
  <c r="AK335" i="1"/>
  <c r="AK336" i="1"/>
  <c r="AK337" i="1"/>
  <c r="AK338" i="1"/>
  <c r="AK339" i="1"/>
  <c r="AK340" i="1"/>
  <c r="AK341" i="1"/>
  <c r="AK342" i="1"/>
  <c r="AK343" i="1"/>
  <c r="AK344" i="1"/>
  <c r="AK345" i="1"/>
  <c r="AK346" i="1"/>
  <c r="AK347" i="1"/>
  <c r="AK348" i="1"/>
  <c r="AK349" i="1"/>
  <c r="AK350" i="1"/>
  <c r="AK351" i="1"/>
  <c r="AK352" i="1"/>
  <c r="AK353" i="1"/>
  <c r="AK354" i="1"/>
  <c r="AK355" i="1"/>
  <c r="AK356" i="1"/>
  <c r="AK357" i="1"/>
  <c r="AK358" i="1"/>
  <c r="AK359" i="1"/>
  <c r="AK360" i="1"/>
  <c r="AK361" i="1"/>
  <c r="AK362" i="1"/>
  <c r="AK363" i="1"/>
  <c r="AK364" i="1"/>
  <c r="AK365" i="1"/>
  <c r="AK366" i="1"/>
  <c r="AK367" i="1"/>
  <c r="AK368" i="1"/>
  <c r="AK369" i="1"/>
  <c r="AK370" i="1"/>
  <c r="AK371" i="1"/>
  <c r="AK372" i="1"/>
  <c r="AK373" i="1"/>
  <c r="AK374" i="1"/>
  <c r="AK375" i="1"/>
  <c r="AK376" i="1"/>
  <c r="AK377" i="1"/>
  <c r="AK378" i="1"/>
  <c r="AK379" i="1"/>
  <c r="AK380" i="1"/>
  <c r="AK381" i="1"/>
  <c r="AK382" i="1"/>
  <c r="AK383" i="1"/>
  <c r="AK384" i="1"/>
  <c r="AK385" i="1"/>
  <c r="AK386" i="1"/>
  <c r="AK387" i="1"/>
  <c r="AK388" i="1"/>
  <c r="AK389" i="1"/>
  <c r="AK390" i="1"/>
  <c r="AK391" i="1"/>
  <c r="AK392" i="1"/>
  <c r="AK393" i="1"/>
  <c r="AK394" i="1"/>
  <c r="AK395" i="1"/>
  <c r="AK396" i="1"/>
  <c r="AK397" i="1"/>
  <c r="AK398" i="1"/>
  <c r="AK399" i="1"/>
  <c r="AK400" i="1"/>
  <c r="AK401" i="1"/>
  <c r="AK402" i="1"/>
  <c r="AK403" i="1"/>
  <c r="AK404" i="1"/>
  <c r="AK405" i="1"/>
  <c r="AK406" i="1"/>
  <c r="AK407" i="1"/>
  <c r="AK408" i="1"/>
  <c r="AK409" i="1"/>
  <c r="AK410" i="1"/>
  <c r="AK411" i="1"/>
  <c r="AK412" i="1"/>
  <c r="AK413" i="1"/>
  <c r="AK414" i="1"/>
  <c r="AK415" i="1"/>
  <c r="AK416" i="1"/>
  <c r="AK417" i="1"/>
  <c r="AK418" i="1"/>
  <c r="AK419" i="1"/>
  <c r="AK420" i="1"/>
  <c r="AK421" i="1"/>
  <c r="AK422" i="1"/>
  <c r="AK423" i="1"/>
  <c r="AK424" i="1"/>
  <c r="AK425" i="1"/>
  <c r="AK426" i="1"/>
  <c r="AK427" i="1"/>
  <c r="AK428" i="1"/>
  <c r="AK429" i="1"/>
  <c r="AK430" i="1"/>
  <c r="AK431" i="1"/>
  <c r="AK432" i="1"/>
  <c r="AK433" i="1"/>
  <c r="AK434" i="1"/>
  <c r="AK435" i="1"/>
  <c r="AK436" i="1"/>
  <c r="AK437" i="1"/>
  <c r="AK438" i="1"/>
  <c r="AK439" i="1"/>
  <c r="AK440" i="1"/>
  <c r="AK441" i="1"/>
  <c r="AK442" i="1"/>
  <c r="AK443" i="1"/>
  <c r="AK444" i="1"/>
  <c r="AK445" i="1"/>
  <c r="AK446" i="1"/>
  <c r="AK447" i="1"/>
  <c r="L30" i="1"/>
  <c r="L22" i="1"/>
  <c r="I33" i="1"/>
  <c r="J33" i="1" s="1"/>
  <c r="I34" i="1"/>
  <c r="I41" i="1" s="1"/>
  <c r="I35" i="1"/>
  <c r="I36" i="1"/>
  <c r="I37" i="1"/>
  <c r="I38" i="1"/>
  <c r="J38" i="1" s="1"/>
  <c r="I39" i="1"/>
  <c r="I40" i="1"/>
  <c r="I25" i="1"/>
  <c r="I26" i="1"/>
  <c r="I27" i="1"/>
  <c r="J27" i="1" s="1"/>
  <c r="I28" i="1"/>
  <c r="I29" i="1"/>
  <c r="I18" i="1"/>
  <c r="I15" i="1"/>
  <c r="I16" i="1"/>
  <c r="I17" i="1"/>
  <c r="J17" i="1" s="1"/>
  <c r="I19" i="1"/>
  <c r="I20" i="1"/>
  <c r="I21" i="1"/>
  <c r="J21" i="1" s="1"/>
  <c r="I22" i="1"/>
  <c r="F33" i="1"/>
  <c r="F34" i="1"/>
  <c r="F35" i="1"/>
  <c r="J35" i="1" s="1"/>
  <c r="F36" i="1"/>
  <c r="J36" i="1" s="1"/>
  <c r="F37" i="1"/>
  <c r="F38" i="1"/>
  <c r="F39" i="1"/>
  <c r="J39" i="1" s="1"/>
  <c r="F40" i="1"/>
  <c r="J40" i="1" s="1"/>
  <c r="F15" i="1"/>
  <c r="J15" i="1" s="1"/>
  <c r="F16" i="1"/>
  <c r="J16" i="1" s="1"/>
  <c r="F17" i="1"/>
  <c r="F18" i="1"/>
  <c r="F19" i="1"/>
  <c r="J19" i="1" s="1"/>
  <c r="F20" i="1"/>
  <c r="F21" i="1"/>
  <c r="F25" i="1"/>
  <c r="F26" i="1"/>
  <c r="F27" i="1"/>
  <c r="F28" i="1"/>
  <c r="F29" i="1"/>
  <c r="J29" i="1" s="1"/>
  <c r="J37" i="1"/>
  <c r="J28" i="1"/>
  <c r="J20" i="1"/>
  <c r="J26" i="1"/>
  <c r="J25" i="1"/>
  <c r="J18" i="1"/>
  <c r="H41" i="1"/>
  <c r="G41" i="1"/>
  <c r="H30" i="1"/>
  <c r="G30" i="1"/>
  <c r="A33" i="1"/>
  <c r="A34" i="1"/>
  <c r="A35" i="1"/>
  <c r="A36" i="1"/>
  <c r="A37" i="1"/>
  <c r="A38" i="1"/>
  <c r="A25" i="1"/>
  <c r="A26" i="1"/>
  <c r="A27" i="1"/>
  <c r="A28" i="1"/>
  <c r="A29" i="1"/>
  <c r="A16" i="1"/>
  <c r="A17" i="1"/>
  <c r="A18" i="1"/>
  <c r="A19" i="1"/>
  <c r="A20" i="1"/>
  <c r="A21" i="1"/>
  <c r="A15" i="1"/>
  <c r="H22" i="1"/>
  <c r="G22" i="1"/>
  <c r="S25" i="1"/>
  <c r="S26" i="1"/>
  <c r="S27" i="1"/>
  <c r="S28" i="1"/>
  <c r="S29" i="1"/>
  <c r="AH8" i="1"/>
  <c r="AH10" i="1"/>
  <c r="E41" i="1"/>
  <c r="D41" i="1"/>
  <c r="AG2" i="1"/>
  <c r="S15" i="1"/>
  <c r="S16" i="1"/>
  <c r="S17" i="1"/>
  <c r="S18" i="1"/>
  <c r="S19" i="1"/>
  <c r="S20" i="1"/>
  <c r="S21" i="1"/>
  <c r="A22" i="1"/>
  <c r="A23" i="1"/>
  <c r="A24" i="1"/>
  <c r="A30" i="1"/>
  <c r="A31" i="1"/>
  <c r="A32" i="1"/>
  <c r="A14" i="1"/>
  <c r="E30" i="1"/>
  <c r="R30" i="1"/>
  <c r="Q30" i="1"/>
  <c r="P30" i="1"/>
  <c r="O30" i="1"/>
  <c r="N30" i="1"/>
  <c r="M30" i="1"/>
  <c r="D30" i="1"/>
  <c r="R22" i="1"/>
  <c r="Q22" i="1"/>
  <c r="P22" i="1"/>
  <c r="O22" i="1"/>
  <c r="N22" i="1"/>
  <c r="M22" i="1"/>
  <c r="E22" i="1"/>
  <c r="D22" i="1"/>
  <c r="S30" i="1" l="1"/>
  <c r="F41" i="1"/>
  <c r="F30" i="1"/>
  <c r="F22" i="1"/>
  <c r="J22" i="1" s="1"/>
  <c r="AK150" i="1"/>
  <c r="AK152" i="1" s="1"/>
  <c r="S22" i="1"/>
  <c r="I30" i="1"/>
  <c r="AK151" i="1"/>
  <c r="AF3" i="1"/>
  <c r="AG3" i="1"/>
  <c r="J34" i="1"/>
  <c r="AF2" i="1"/>
  <c r="J30" i="1" l="1"/>
  <c r="J41" i="1"/>
  <c r="AF5" i="1"/>
  <c r="AK153" i="1"/>
  <c r="AF4" i="1"/>
  <c r="AH4" i="1" s="1"/>
  <c r="AK154" i="1"/>
  <c r="AG6" i="1"/>
  <c r="AG4" i="1"/>
  <c r="AG5" i="1"/>
  <c r="AF7" i="1"/>
  <c r="Q6" i="1" l="1"/>
  <c r="S6" i="1"/>
  <c r="AH6" i="1"/>
  <c r="C9" i="1" s="1"/>
  <c r="AG7" i="1"/>
  <c r="AF6" i="1"/>
  <c r="AK155" i="1"/>
  <c r="S9" i="1" l="1"/>
  <c r="S8" i="1"/>
  <c r="R6" i="1"/>
  <c r="Q8" i="1"/>
  <c r="Q9" i="1"/>
  <c r="Q10" i="1"/>
  <c r="AK156" i="1"/>
  <c r="AG8" i="1"/>
  <c r="AF8" i="1"/>
  <c r="AF9" i="1" l="1"/>
  <c r="AK157" i="1"/>
  <c r="AG9" i="1"/>
  <c r="AF10" i="1"/>
  <c r="R8" i="1"/>
  <c r="R10" i="1"/>
  <c r="R9" i="1"/>
  <c r="AK158" i="1" l="1"/>
  <c r="AG11" i="1" s="1"/>
  <c r="AK159" i="1" l="1"/>
  <c r="AF12" i="1"/>
  <c r="AF11" i="1"/>
  <c r="AK160" i="1" l="1"/>
  <c r="AG13" i="1"/>
  <c r="AK161" i="1" l="1"/>
  <c r="AK162" i="1" s="1"/>
  <c r="AF55" i="1" l="1"/>
  <c r="AG47" i="1"/>
  <c r="AF20" i="1"/>
  <c r="AF14" i="1"/>
  <c r="AF69" i="1"/>
  <c r="AF16" i="1"/>
  <c r="AG20" i="1"/>
  <c r="AF45" i="1"/>
  <c r="AF24" i="1"/>
  <c r="AF38" i="1"/>
  <c r="AG48" i="1"/>
  <c r="AG44" i="1"/>
  <c r="AF68" i="1"/>
  <c r="AF65" i="1"/>
  <c r="AF66" i="1"/>
  <c r="AF56" i="1"/>
  <c r="AF21" i="1"/>
  <c r="AG12" i="1"/>
  <c r="AF46" i="1"/>
  <c r="AF36" i="1"/>
  <c r="AG37" i="1"/>
  <c r="AG64" i="1"/>
  <c r="AF48" i="1"/>
  <c r="AG10" i="1"/>
  <c r="AG53" i="1"/>
  <c r="AG52" i="1"/>
  <c r="AG65" i="1"/>
  <c r="AF49" i="1"/>
  <c r="AG35" i="1"/>
  <c r="AF37" i="1"/>
  <c r="AG28" i="1"/>
  <c r="AG33" i="1"/>
  <c r="AG66" i="1"/>
  <c r="AG57" i="1"/>
  <c r="AF33" i="1"/>
  <c r="AF29" i="1"/>
  <c r="AG22" i="1"/>
  <c r="AG56" i="1"/>
  <c r="AF59" i="1"/>
  <c r="AG60" i="1"/>
  <c r="AG67" i="1"/>
  <c r="AF44" i="1"/>
  <c r="AG32" i="1"/>
  <c r="AF62" i="1"/>
  <c r="AF26" i="1"/>
  <c r="AF43" i="1"/>
  <c r="AF13" i="1"/>
  <c r="AF61" i="1"/>
  <c r="AG61" i="1"/>
  <c r="AF60" i="1"/>
  <c r="AG36" i="1"/>
  <c r="AF50" i="1"/>
  <c r="AF53" i="1"/>
  <c r="AG16" i="1"/>
  <c r="AG27" i="1"/>
  <c r="AF30" i="1"/>
  <c r="AF70" i="1"/>
  <c r="AG42" i="1"/>
  <c r="AF67" i="1"/>
  <c r="AF54" i="1"/>
  <c r="AG21" i="1"/>
  <c r="AG68" i="1"/>
  <c r="AF17" i="1"/>
  <c r="AG25" i="1"/>
  <c r="AF34" i="1"/>
  <c r="AG15" i="1"/>
  <c r="AF22" i="1"/>
  <c r="AF64" i="1"/>
  <c r="AG30" i="1"/>
  <c r="AG39" i="1"/>
  <c r="AG40" i="1"/>
  <c r="AF18" i="1"/>
  <c r="AG55" i="1"/>
  <c r="AG63" i="1"/>
  <c r="AG59" i="1"/>
  <c r="AF28" i="1"/>
  <c r="AF32" i="1"/>
  <c r="AF15" i="1"/>
  <c r="AF40" i="1"/>
  <c r="AG69" i="1"/>
  <c r="AF25" i="1"/>
  <c r="AF58" i="1"/>
  <c r="AG17" i="1"/>
  <c r="AF23" i="1"/>
  <c r="AG14" i="1"/>
  <c r="AG31" i="1"/>
  <c r="AG49" i="1"/>
  <c r="AF41" i="1"/>
  <c r="AG51" i="1"/>
  <c r="AG29" i="1"/>
  <c r="AG23" i="1"/>
  <c r="AF39" i="1"/>
  <c r="AF52" i="1"/>
  <c r="AF31" i="1"/>
  <c r="AG58" i="1"/>
  <c r="AF27" i="1"/>
  <c r="AG45" i="1"/>
  <c r="AG24" i="1"/>
  <c r="AG38" i="1"/>
  <c r="AF19" i="1"/>
  <c r="AG41" i="1"/>
  <c r="AF63" i="1"/>
  <c r="AG18" i="1"/>
  <c r="AG43" i="1"/>
  <c r="AF57" i="1"/>
  <c r="AG19" i="1"/>
  <c r="AG34" i="1"/>
  <c r="AG50" i="1"/>
  <c r="AF47" i="1"/>
  <c r="AG26" i="1"/>
  <c r="AF35" i="1"/>
  <c r="AG54" i="1"/>
  <c r="AF42" i="1"/>
  <c r="AH2" i="1"/>
  <c r="AF51" i="1"/>
  <c r="AG70" i="1"/>
  <c r="AG46" i="1"/>
  <c r="AG62" i="1"/>
</calcChain>
</file>

<file path=xl/sharedStrings.xml><?xml version="1.0" encoding="utf-8"?>
<sst xmlns="http://schemas.openxmlformats.org/spreadsheetml/2006/main" count="1509" uniqueCount="1019">
  <si>
    <t>CONSORTIUM</t>
  </si>
  <si>
    <t>na1</t>
  </si>
  <si>
    <t>ddConsortia</t>
  </si>
  <si>
    <t>member_range</t>
  </si>
  <si>
    <t>key_range</t>
  </si>
  <si>
    <t>ddMember_range</t>
  </si>
  <si>
    <t>Consortium</t>
  </si>
  <si>
    <t>Key</t>
  </si>
  <si>
    <t>Count</t>
  </si>
  <si>
    <t>Member Name</t>
  </si>
  <si>
    <t>15_16_member_allocation</t>
  </si>
  <si>
    <t>01 Allan Hancock</t>
  </si>
  <si>
    <t>02 Antelope Valley</t>
  </si>
  <si>
    <t>Consortium Name:</t>
  </si>
  <si>
    <t>03 Barstow</t>
  </si>
  <si>
    <t>member_key</t>
  </si>
  <si>
    <t>Member Name:</t>
  </si>
  <si>
    <t>Antelope Valley Union High School District</t>
  </si>
  <si>
    <t>04 Butte-Glenn</t>
  </si>
  <si>
    <t>05 Santa Cruz</t>
  </si>
  <si>
    <t>06 Southeast Los Angeles</t>
  </si>
  <si>
    <t>07 Mid Alameda County (Chabot-Las Positas)</t>
  </si>
  <si>
    <t>Program Areas</t>
  </si>
  <si>
    <t>MOE</t>
  </si>
  <si>
    <t>Consortium Allocations</t>
  </si>
  <si>
    <t>Total</t>
  </si>
  <si>
    <t>AEBG</t>
  </si>
  <si>
    <t>WIOA</t>
  </si>
  <si>
    <t>Adult Perkins</t>
  </si>
  <si>
    <t>CalWorks</t>
  </si>
  <si>
    <t>LCFF</t>
  </si>
  <si>
    <t>CCD Apportionment</t>
  </si>
  <si>
    <t>09 Citrus</t>
  </si>
  <si>
    <t>95_Lompoc Unified School District</t>
  </si>
  <si>
    <t>Lompoc Unified School District</t>
  </si>
  <si>
    <t>3.1a Adult education (ABE, ASE, Basic Skills)</t>
  </si>
  <si>
    <t>10 Coast</t>
  </si>
  <si>
    <t>9_Santa Barbara County Workforce Investment Board*</t>
  </si>
  <si>
    <t>Santa Barbara County Workforce Investment Board*</t>
  </si>
  <si>
    <t>3.1b English as a second language</t>
  </si>
  <si>
    <t>11 Tri-Cities</t>
  </si>
  <si>
    <t>447_Antelope Valley Community College District</t>
  </si>
  <si>
    <t>Antelope Valley Community College District</t>
  </si>
  <si>
    <t>3.1c Pre-apprenticeship training</t>
  </si>
  <si>
    <t>12 Contra Costa</t>
  </si>
  <si>
    <t>279_Antelope Valley Union High School District</t>
  </si>
  <si>
    <t>3.1d Career and technical training</t>
  </si>
  <si>
    <t>13 Morongo Basin</t>
  </si>
  <si>
    <t>302_Southern Kern Unified School District</t>
  </si>
  <si>
    <t>Southern Kern Unified School District</t>
  </si>
  <si>
    <t>3.1e Adults training to support child school success</t>
  </si>
  <si>
    <t>14 Desert</t>
  </si>
  <si>
    <t>134_Baker Valley Unified School District</t>
  </si>
  <si>
    <t>Baker Valley Unified School District</t>
  </si>
  <si>
    <t>3.1f Older adults in the workforce</t>
  </si>
  <si>
    <t>15 South Bay (El Camino)</t>
  </si>
  <si>
    <t>446_Barstow Community College District</t>
  </si>
  <si>
    <t>Barstow Community College District</t>
  </si>
  <si>
    <t>3.1g Services to adults with disabilities</t>
  </si>
  <si>
    <t>16 Feather River</t>
  </si>
  <si>
    <t>146_Barstow Unified School District</t>
  </si>
  <si>
    <t>Barstow Unified School District</t>
  </si>
  <si>
    <t>17 Foothill De Anza</t>
  </si>
  <si>
    <t>133_Silver Valley Unified School District</t>
  </si>
  <si>
    <t>Silver Valley Unified School District</t>
  </si>
  <si>
    <t>18 Gavilan</t>
  </si>
  <si>
    <t>360_Butte County Office of Education</t>
  </si>
  <si>
    <t>Butte County Office of Education</t>
  </si>
  <si>
    <t>Objectives</t>
  </si>
  <si>
    <t>20 San Diego East (Grossmont-Cuyamaca)</t>
  </si>
  <si>
    <t>323_Glenn County Office of Education</t>
  </si>
  <si>
    <t>Glenn County Office of Education</t>
  </si>
  <si>
    <t>5.1a Obj. 3: Seamless Transition</t>
  </si>
  <si>
    <t>21 Salinas Valley</t>
  </si>
  <si>
    <t>322_Hamilton Unified School District</t>
  </si>
  <si>
    <t>Hamilton Unified School District</t>
  </si>
  <si>
    <t>5.1b Obj. 4: Gaps in Services</t>
  </si>
  <si>
    <t>22 Imperial</t>
  </si>
  <si>
    <t>359_Oroville Union High School District</t>
  </si>
  <si>
    <t>Oroville Union High School District</t>
  </si>
  <si>
    <t>5.1c Obj. 5: Accelerated Learning</t>
  </si>
  <si>
    <t>23 Kern</t>
  </si>
  <si>
    <t>358_Paradise Unified School District</t>
  </si>
  <si>
    <t>Paradise Unified School District</t>
  </si>
  <si>
    <t>5.1d Obj. 6: Professional Development</t>
  </si>
  <si>
    <t>24 Lake Tahoe</t>
  </si>
  <si>
    <t>444_Cabrillo Community College District</t>
  </si>
  <si>
    <t>Cabrillo Community College District</t>
  </si>
  <si>
    <t>5.1e Obj. 7: Leveraging Structures</t>
  </si>
  <si>
    <t>25 Lassen</t>
  </si>
  <si>
    <t>82_Pajaro Valley Unified School District</t>
  </si>
  <si>
    <t>Pajaro Valley Unified School District</t>
  </si>
  <si>
    <t>26 Long Beach</t>
  </si>
  <si>
    <t>81_Santa Cruz City School District</t>
  </si>
  <si>
    <t>Santa Cruz City School District</t>
  </si>
  <si>
    <t>27 Los Angeles</t>
  </si>
  <si>
    <t>83_Santa Cruz County Office of Education</t>
  </si>
  <si>
    <t>Santa Cruz County Office of Education</t>
  </si>
  <si>
    <t>Object Code</t>
  </si>
  <si>
    <t>28 Capital (Los Rios)</t>
  </si>
  <si>
    <t>274_Bellflower Unified School District</t>
  </si>
  <si>
    <t>Bellflower Unified School District</t>
  </si>
  <si>
    <t>1000 Instructional Salaries</t>
  </si>
  <si>
    <t>29 Marin</t>
  </si>
  <si>
    <t>443_Cerritos Community College District</t>
  </si>
  <si>
    <t>Cerritos Community College District</t>
  </si>
  <si>
    <t>2000 NonInstructional Salaries</t>
  </si>
  <si>
    <t>30 Mendocino-Lake</t>
  </si>
  <si>
    <t>267_Downey Unified School District</t>
  </si>
  <si>
    <t>Downey Unified School District</t>
  </si>
  <si>
    <t>3000 Employee Benefits</t>
  </si>
  <si>
    <t>31 Gateway (Merced)</t>
  </si>
  <si>
    <t>255_Norwalk-La Mirada Unified School District</t>
  </si>
  <si>
    <t>Norwalk-La Mirada Unified School District</t>
  </si>
  <si>
    <t>4000 Supplies and Materials</t>
  </si>
  <si>
    <t>32 Coastal North</t>
  </si>
  <si>
    <t>372_Castro Valley Unified School District</t>
  </si>
  <si>
    <t>Castro Valley Unified School District</t>
  </si>
  <si>
    <t>5000 Other Operating Expenses</t>
  </si>
  <si>
    <t>33 Monterey</t>
  </si>
  <si>
    <t>442_Chabot-Las Positas Community College District</t>
  </si>
  <si>
    <t>Chabot-Las Positas Community College District</t>
  </si>
  <si>
    <t>6000 Capital Outlay</t>
  </si>
  <si>
    <t>34 Mt. San Antonio</t>
  </si>
  <si>
    <t>363_Dublin Unified School District</t>
  </si>
  <si>
    <t>Dublin Unified School District</t>
  </si>
  <si>
    <t>7000 Other Outgo</t>
  </si>
  <si>
    <t>35 Southwest Riverside</t>
  </si>
  <si>
    <t>376_Eden Area ROP JPA</t>
  </si>
  <si>
    <t>Eden Area ROP JPA</t>
  </si>
  <si>
    <t>36 Napa Valley</t>
  </si>
  <si>
    <t>371_Hayward Unified School District</t>
  </si>
  <si>
    <t>Hayward Unified School District</t>
  </si>
  <si>
    <t>37 North Orange</t>
  </si>
  <si>
    <t>370_Livermore Valley Joint Unified School District</t>
  </si>
  <si>
    <t>Livermore Valley Joint Unified School District</t>
  </si>
  <si>
    <t>38 Southern Alameda County (Ohlone)</t>
  </si>
  <si>
    <t>504_New Haven Unified School District</t>
  </si>
  <si>
    <t>New Haven Unified School District</t>
  </si>
  <si>
    <t>39 Palo Verde</t>
  </si>
  <si>
    <t>362_Pleasanton Unified School District</t>
  </si>
  <si>
    <t>Pleasanton Unified School District</t>
  </si>
  <si>
    <t>40 San Diego North (Palomar)</t>
  </si>
  <si>
    <t>365_San Leandro Unified School District</t>
  </si>
  <si>
    <t>San Leandro Unified School District</t>
  </si>
  <si>
    <t>41 Pasadena</t>
  </si>
  <si>
    <t>364_San Lorenzo Unified School District</t>
  </si>
  <si>
    <t>San Lorenzo Unified School District</t>
  </si>
  <si>
    <t>42 Northern Alameda County (Peralta)</t>
  </si>
  <si>
    <t>449_Tri-Valley ROP</t>
  </si>
  <si>
    <t>Tri-Valley ROP</t>
  </si>
  <si>
    <t>43 Rancho Santiago</t>
  </si>
  <si>
    <t>08 West End Corridor</t>
  </si>
  <si>
    <t>488_Bald View ROP (JPA)</t>
  </si>
  <si>
    <t>Bald View ROP (JPA)</t>
  </si>
  <si>
    <t>44 North Coast</t>
  </si>
  <si>
    <t>441_Chaffey Community College District</t>
  </si>
  <si>
    <t>Chaffey Community College District</t>
  </si>
  <si>
    <t>45 Rio Hondo</t>
  </si>
  <si>
    <t>145_Chaffey Joint Union High School District</t>
  </si>
  <si>
    <t>Chaffey Joint Union High School District</t>
  </si>
  <si>
    <t>46 Riverside About Students</t>
  </si>
  <si>
    <t>144_Chino Valley Unified School District</t>
  </si>
  <si>
    <t>Chino Valley Unified School District</t>
  </si>
  <si>
    <t>47 San Bernardino</t>
  </si>
  <si>
    <t>142_Fontana Unified School District</t>
  </si>
  <si>
    <t>Fontana Unified School District</t>
  </si>
  <si>
    <t>48 San Diego</t>
  </si>
  <si>
    <t>129_Upland Unified School District</t>
  </si>
  <si>
    <t>Upland Unified School District</t>
  </si>
  <si>
    <t>49 San Fransisco</t>
  </si>
  <si>
    <t>277_Azusa Unified School District</t>
  </si>
  <si>
    <t>Azusa Unified School District</t>
  </si>
  <si>
    <t>50 Delta Sierra Alliance</t>
  </si>
  <si>
    <t>440_Citrus Community College District</t>
  </si>
  <si>
    <t>Citrus Community College District</t>
  </si>
  <si>
    <t>51 South Bay (San Jose Evergreen)</t>
  </si>
  <si>
    <t>270_Claremont Unified School District</t>
  </si>
  <si>
    <t>Claremont Unified School District</t>
  </si>
  <si>
    <t>52 San Luis Obispo</t>
  </si>
  <si>
    <t>266_Duarte Unified School District</t>
  </si>
  <si>
    <t>Duarte Unified School District</t>
  </si>
  <si>
    <t>53 ACCEL (San Mateo)</t>
  </si>
  <si>
    <t>262_Glendora Unified School District</t>
  </si>
  <si>
    <t>Glendora Unified School District</t>
  </si>
  <si>
    <t>54 Santa Barbara</t>
  </si>
  <si>
    <t>257_Monrovia Unified School District</t>
  </si>
  <si>
    <t>Monrovia Unified School District</t>
  </si>
  <si>
    <t>55 College of the Canyons</t>
  </si>
  <si>
    <t>439_Coast Community College District</t>
  </si>
  <si>
    <t>Coast Community College District</t>
  </si>
  <si>
    <t>56 Santa Monica</t>
  </si>
  <si>
    <t>196_Coastline Regional Occupational Program</t>
  </si>
  <si>
    <t>Coastline Regional Occupational Program</t>
  </si>
  <si>
    <t>57 Sequoias</t>
  </si>
  <si>
    <t>480_Garden Grove Unified School District</t>
  </si>
  <si>
    <t>Garden Grove Unified School District</t>
  </si>
  <si>
    <t>58 Shasta-Tehema-Trinity</t>
  </si>
  <si>
    <t>191_Huntington Beach Union High School District</t>
  </si>
  <si>
    <t>Huntington Beach Union High School District</t>
  </si>
  <si>
    <t>59 Sierra Joint</t>
  </si>
  <si>
    <t>189_Newport-Mesa Unified School District</t>
  </si>
  <si>
    <t>Newport-Mesa Unified School District</t>
  </si>
  <si>
    <t>60 Solano</t>
  </si>
  <si>
    <t>481_Orange County Department of Education</t>
  </si>
  <si>
    <t>Orange County Department of Education</t>
  </si>
  <si>
    <t>61 Sonoma</t>
  </si>
  <si>
    <t>438_Compton Community College District</t>
  </si>
  <si>
    <t>Compton Community College District</t>
  </si>
  <si>
    <t>62 South Orange</t>
  </si>
  <si>
    <t>246_Compton Unified School District</t>
  </si>
  <si>
    <t>Compton Unified School District</t>
  </si>
  <si>
    <t>63 South Bay (Southwestern)</t>
  </si>
  <si>
    <t>258_Lynwood Unified School District</t>
  </si>
  <si>
    <t>Lynwood Unified School District</t>
  </si>
  <si>
    <t>64 State Center</t>
  </si>
  <si>
    <t>254_Paramount Unified School District</t>
  </si>
  <si>
    <t>Paramount Unified School District</t>
  </si>
  <si>
    <t>65 Ventura County</t>
  </si>
  <si>
    <t>353_Acalanes Union High School District</t>
  </si>
  <si>
    <t>Acalanes Union High School District</t>
  </si>
  <si>
    <t>66 Victor Valley</t>
  </si>
  <si>
    <t>352_Antioch Unified School District</t>
  </si>
  <si>
    <t>Antioch Unified School District</t>
  </si>
  <si>
    <t>67 West Hills</t>
  </si>
  <si>
    <t>437_Contra Costa Community College District</t>
  </si>
  <si>
    <t>Contra Costa Community College District</t>
  </si>
  <si>
    <t>68 West Kern</t>
  </si>
  <si>
    <t>479_Contra Costa County Office of Education</t>
  </si>
  <si>
    <t>Contra Costa County Office of Education</t>
  </si>
  <si>
    <t>69 Stanislaus Mother Lode (Yosemite)</t>
  </si>
  <si>
    <t>351_Liberty Union High School District</t>
  </si>
  <si>
    <t>Liberty Union High School District</t>
  </si>
  <si>
    <t>70 North Central (Yuba)</t>
  </si>
  <si>
    <t>350_Martinez Unified School District</t>
  </si>
  <si>
    <t>Martinez Unified School District</t>
  </si>
  <si>
    <t>71 Siskiyous</t>
  </si>
  <si>
    <t>349_Mt. Diablo Unified School District</t>
  </si>
  <si>
    <t>Mt. Diablo Unified School District</t>
  </si>
  <si>
    <t>348_Pittsburg Unified School District</t>
  </si>
  <si>
    <t>Pittsburg Unified School District</t>
  </si>
  <si>
    <t>347_West Contra Costa Unified School District</t>
  </si>
  <si>
    <t>West Contra Costa Unified School District</t>
  </si>
  <si>
    <t>436_Copper Mountain Community College District</t>
  </si>
  <si>
    <t>Copper Mountain Community College District</t>
  </si>
  <si>
    <t>141_Morongo Unified School District</t>
  </si>
  <si>
    <t>Morongo Unified School District</t>
  </si>
  <si>
    <t>163_Coachella Valley Unified School District</t>
  </si>
  <si>
    <t>Coachella Valley Unified School District</t>
  </si>
  <si>
    <t>435_Desert Community College District</t>
  </si>
  <si>
    <t>Desert Community College District</t>
  </si>
  <si>
    <t>172_Desert Sands Unified School District</t>
  </si>
  <si>
    <t>Desert Sands Unified School District</t>
  </si>
  <si>
    <t>168_Palm Springs Unified School District</t>
  </si>
  <si>
    <t>Palm Springs Unified School District</t>
  </si>
  <si>
    <t>493_Riverside County Office of Education</t>
  </si>
  <si>
    <t>Riverside County Office of Education</t>
  </si>
  <si>
    <t>272_Centinela Valley Union High School District</t>
  </si>
  <si>
    <t>Centinela Valley Union High School District</t>
  </si>
  <si>
    <t>434_El Camino Community College District</t>
  </si>
  <si>
    <t>El Camino Community College District</t>
  </si>
  <si>
    <t>261_Inglewood Unified School District</t>
  </si>
  <si>
    <t>Inglewood Unified School District</t>
  </si>
  <si>
    <t>242_Redondo Beach Unified School District</t>
  </si>
  <si>
    <t>Redondo Beach Unified School District</t>
  </si>
  <si>
    <t>281_Southern California ROC</t>
  </si>
  <si>
    <t>Southern California ROC</t>
  </si>
  <si>
    <t>249_Torrance Unified School District</t>
  </si>
  <si>
    <t>Torrance Unified School District</t>
  </si>
  <si>
    <t>433_Feather River Community College District</t>
  </si>
  <si>
    <t>Feather River Community College District</t>
  </si>
  <si>
    <t>179_Plumas County Office of Education</t>
  </si>
  <si>
    <t>Plumas County Office of Education</t>
  </si>
  <si>
    <t>178_Plumas Unified School District</t>
  </si>
  <si>
    <t>Plumas Unified School District</t>
  </si>
  <si>
    <t>432_Foothill-DeAnza Community College District</t>
  </si>
  <si>
    <t>Foothill-DeAnza Community College District</t>
  </si>
  <si>
    <t>459_Fremont Union High School District</t>
  </si>
  <si>
    <t>Fremont Union High School District</t>
  </si>
  <si>
    <t>88_Mountain View-Los Altos Union High School District</t>
  </si>
  <si>
    <t>Mountain View-Los Altos Union High School District</t>
  </si>
  <si>
    <t>87_Palo Alto Unified School District</t>
  </si>
  <si>
    <t>Palo Alto Unified School District</t>
  </si>
  <si>
    <t>431_Gavilan Joint Community College District</t>
  </si>
  <si>
    <t>Gavilan Joint Community College District</t>
  </si>
  <si>
    <t>90_Gilroy Unified School District</t>
  </si>
  <si>
    <t>Gilroy Unified School District</t>
  </si>
  <si>
    <t>89_Morgan Hill Unified School District</t>
  </si>
  <si>
    <t>Morgan Hill Unified School District</t>
  </si>
  <si>
    <t>148_San Benito High School District</t>
  </si>
  <si>
    <t>San Benito High School District</t>
  </si>
  <si>
    <t>19 Glendale</t>
  </si>
  <si>
    <t>430_Glendale Community College District</t>
  </si>
  <si>
    <t>Glendale Community College District</t>
  </si>
  <si>
    <t>263_Glendale Unified School District</t>
  </si>
  <si>
    <t>Glendale Unified School District</t>
  </si>
  <si>
    <t>508_Verdugo Workforce Development Board*</t>
  </si>
  <si>
    <t>Verdugo Workforce Development Board*</t>
  </si>
  <si>
    <t>124_Grossmont Union High School District</t>
  </si>
  <si>
    <t>Grossmont Union High School District</t>
  </si>
  <si>
    <t>429_Grossmont-Cuyamaca Community College District</t>
  </si>
  <si>
    <t>Grossmont-Cuyamaca Community College District</t>
  </si>
  <si>
    <t>513_Mountain Empire Unified School District</t>
  </si>
  <si>
    <t>Mountain Empire Unified School District</t>
  </si>
  <si>
    <t>202_Gonzales Unified School District</t>
  </si>
  <si>
    <t>Gonzales Unified School District</t>
  </si>
  <si>
    <t>428_Hartnell Community College District</t>
  </si>
  <si>
    <t>Hartnell Community College District</t>
  </si>
  <si>
    <t>210_Monterey County Office of Education</t>
  </si>
  <si>
    <t>Monterey County Office of Education</t>
  </si>
  <si>
    <t>204_North Monterey County Unified School District</t>
  </si>
  <si>
    <t>North Monterey County Unified School District</t>
  </si>
  <si>
    <t>205_Salinas Union High School District</t>
  </si>
  <si>
    <t>Salinas Union High School District</t>
  </si>
  <si>
    <t>203_Soledad Unified School District</t>
  </si>
  <si>
    <t>Soledad Unified School District</t>
  </si>
  <si>
    <t>208_South Monterey County Joint Union High School District</t>
  </si>
  <si>
    <t>South Monterey County Joint Union High School District</t>
  </si>
  <si>
    <t>314_Brawley Union High School District</t>
  </si>
  <si>
    <t>Brawley Union High School District</t>
  </si>
  <si>
    <t>313_Calexico Unified School District</t>
  </si>
  <si>
    <t>Calexico Unified School District</t>
  </si>
  <si>
    <t>312_Calipatria Unified School District</t>
  </si>
  <si>
    <t>Calipatria Unified School District</t>
  </si>
  <si>
    <t>311_Central Union High School District</t>
  </si>
  <si>
    <t>Central Union High School District</t>
  </si>
  <si>
    <t>310_Holtville Unified School District</t>
  </si>
  <si>
    <t>Holtville Unified School District</t>
  </si>
  <si>
    <t>427_Imperial Community College District</t>
  </si>
  <si>
    <t>Imperial Community College District</t>
  </si>
  <si>
    <t>315_Imperial County Office of Education</t>
  </si>
  <si>
    <t>Imperial County Office of Education</t>
  </si>
  <si>
    <t>309_Imperial Unified School District</t>
  </si>
  <si>
    <t>Imperial Unified School District</t>
  </si>
  <si>
    <t>308_San Pasqual Valley Unified School District</t>
  </si>
  <si>
    <t>San Pasqual Valley Unified School District</t>
  </si>
  <si>
    <t>306_Delano Joint Union High School District</t>
  </si>
  <si>
    <t>Delano Joint Union High School District</t>
  </si>
  <si>
    <t>426_Kern Community College District</t>
  </si>
  <si>
    <t>Kern Community College District</t>
  </si>
  <si>
    <t>1_Kern County Regional Occupational Center</t>
  </si>
  <si>
    <t>Kern County Regional Occupational Center</t>
  </si>
  <si>
    <t>307_Kern County Superintendent of Schools</t>
  </si>
  <si>
    <t>Kern County Superintendent of Schools</t>
  </si>
  <si>
    <t>305_Kern Union High School District</t>
  </si>
  <si>
    <t>Kern Union High School District</t>
  </si>
  <si>
    <t>211_Mammoth Unified School District</t>
  </si>
  <si>
    <t>Mammoth Unified School District</t>
  </si>
  <si>
    <t>296_McFarland Unified School District</t>
  </si>
  <si>
    <t>McFarland Unified School District</t>
  </si>
  <si>
    <t>303_Mojave Unified School District</t>
  </si>
  <si>
    <t>Mojave Unified School District</t>
  </si>
  <si>
    <t>212_Mono County Office of Education</t>
  </si>
  <si>
    <t>Mono County Office of Education</t>
  </si>
  <si>
    <t>476_Muroc Joint Unified School District</t>
  </si>
  <si>
    <t>Muroc Joint Unified School District</t>
  </si>
  <si>
    <t>30_Porterville Unified School District</t>
  </si>
  <si>
    <t>Porterville Unified School District</t>
  </si>
  <si>
    <t>297_Sierra Sands Unified School District</t>
  </si>
  <si>
    <t>Sierra Sands Unified School District</t>
  </si>
  <si>
    <t>299_Tehachapi Unified School District</t>
  </si>
  <si>
    <t>Tehachapi Unified School District</t>
  </si>
  <si>
    <t>298_Wasco Union High School District</t>
  </si>
  <si>
    <t>Wasco Union High School District</t>
  </si>
  <si>
    <t>487_Alpine County Unified School District</t>
  </si>
  <si>
    <t>Alpine County Unified School District</t>
  </si>
  <si>
    <t>486_El Dorado County Office of Education</t>
  </si>
  <si>
    <t>El Dorado County Office of Education</t>
  </si>
  <si>
    <t>425_Lake Tahoe Community College District</t>
  </si>
  <si>
    <t>Lake Tahoe Community College District</t>
  </si>
  <si>
    <t>344_Lake Tahoe Unified School District</t>
  </si>
  <si>
    <t>Lake Tahoe Unified School District</t>
  </si>
  <si>
    <t>286_Big Valley Joint Unified School District</t>
  </si>
  <si>
    <t>Big Valley Joint Unified School District</t>
  </si>
  <si>
    <t>283_Fort Sage Unified School District</t>
  </si>
  <si>
    <t>Fort Sage Unified School District</t>
  </si>
  <si>
    <t>424_Lassen Community College District</t>
  </si>
  <si>
    <t>Lassen Community College District</t>
  </si>
  <si>
    <t>287_Lassen County Office of Education</t>
  </si>
  <si>
    <t>Lassen County Office of Education</t>
  </si>
  <si>
    <t>285_Lassen Union High School District</t>
  </si>
  <si>
    <t>Lassen Union High School District</t>
  </si>
  <si>
    <t>5_Long Valley Charter School</t>
  </si>
  <si>
    <t>Long Valley Charter School</t>
  </si>
  <si>
    <t>216_Modoc County Office of Education</t>
  </si>
  <si>
    <t>Modoc County Office of Education</t>
  </si>
  <si>
    <t>214_Modoc Joint Unified School District</t>
  </si>
  <si>
    <t>Modoc Joint Unified School District</t>
  </si>
  <si>
    <t>4_Shaffer Elementary School District</t>
  </si>
  <si>
    <t>Shaffer Elementary School District</t>
  </si>
  <si>
    <t>215_Surprise Valley Joint Unified School District</t>
  </si>
  <si>
    <t>Surprise Valley Joint Unified School District</t>
  </si>
  <si>
    <t>284_Westwood Unified School District</t>
  </si>
  <si>
    <t>Westwood Unified School District</t>
  </si>
  <si>
    <t>423_Long Beach Community College District</t>
  </si>
  <si>
    <t>Long Beach Community College District</t>
  </si>
  <si>
    <t>260_Long Beach Unified School District</t>
  </si>
  <si>
    <t>Long Beach Unified School District</t>
  </si>
  <si>
    <t>273_Burbank Unified School District</t>
  </si>
  <si>
    <t>Burbank Unified School District</t>
  </si>
  <si>
    <t>268_Culver City Unified School District</t>
  </si>
  <si>
    <t>Culver City Unified School District</t>
  </si>
  <si>
    <t>422_Los Angeles Community College District</t>
  </si>
  <si>
    <t>Los Angeles Community College District</t>
  </si>
  <si>
    <t>259_Los Angeles Unified School District</t>
  </si>
  <si>
    <t>Los Angeles Unified School District</t>
  </si>
  <si>
    <t>256_Montebello Unified School District</t>
  </si>
  <si>
    <t>Montebello Unified School District</t>
  </si>
  <si>
    <t>361_Amador County Unified School District</t>
  </si>
  <si>
    <t>Amador County Unified School District</t>
  </si>
  <si>
    <t>151_Center Joint Unified School District</t>
  </si>
  <si>
    <t>Center Joint Unified School District</t>
  </si>
  <si>
    <t>12_Davis Joint Unified School District</t>
  </si>
  <si>
    <t>Davis Joint Unified School District</t>
  </si>
  <si>
    <t>346_El Dorado County Office of Education</t>
  </si>
  <si>
    <t>157_Elk Grove Unified School District</t>
  </si>
  <si>
    <t>Elk Grove Unified School District</t>
  </si>
  <si>
    <t>156_Folsom-Cordova Unified School District</t>
  </si>
  <si>
    <t>Folsom-Cordova Unified School District</t>
  </si>
  <si>
    <t>155_Galt Joint Union High School District</t>
  </si>
  <si>
    <t>Galt Joint Union High School District</t>
  </si>
  <si>
    <t>421_Los Rios Community College District</t>
  </si>
  <si>
    <t>Los Rios Community College District</t>
  </si>
  <si>
    <t>150_Natomas Unified School District</t>
  </si>
  <si>
    <t>Natomas Unified School District</t>
  </si>
  <si>
    <t>153_Sacramento City Unified School District</t>
  </si>
  <si>
    <t>Sacramento City Unified School District</t>
  </si>
  <si>
    <t>158_Sacramento County Office of Education</t>
  </si>
  <si>
    <t>Sacramento County Office of Education</t>
  </si>
  <si>
    <t>152_San Juan Unified School District</t>
  </si>
  <si>
    <t>San Juan Unified School District</t>
  </si>
  <si>
    <t>149_Twin Rivers Unified School District</t>
  </si>
  <si>
    <t>Twin Rivers Unified School District</t>
  </si>
  <si>
    <t>324_Washington Unified School District</t>
  </si>
  <si>
    <t>Washington Unified School District</t>
  </si>
  <si>
    <t>420_Marin Community College District</t>
  </si>
  <si>
    <t>Marin Community College District</t>
  </si>
  <si>
    <t>236_Marin County Office of Education</t>
  </si>
  <si>
    <t>Marin County Office of Education</t>
  </si>
  <si>
    <t>235_Novato Unified School District</t>
  </si>
  <si>
    <t>Novato Unified School District</t>
  </si>
  <si>
    <t>234_San Rafael City High School District</t>
  </si>
  <si>
    <t>San Rafael City High School District</t>
  </si>
  <si>
    <t>232_Shoreline Unified School District</t>
  </si>
  <si>
    <t>Shoreline Unified School District</t>
  </si>
  <si>
    <t>233_Tamalpais Union High School District</t>
  </si>
  <si>
    <t>Tamalpais Union High School District</t>
  </si>
  <si>
    <t>229_Anderson Valley Unified School District</t>
  </si>
  <si>
    <t>Anderson Valley Unified School District</t>
  </si>
  <si>
    <t>289_Kelseyville Unified School District</t>
  </si>
  <si>
    <t>Kelseyville Unified School District</t>
  </si>
  <si>
    <t>512_Lake County Office of Education</t>
  </si>
  <si>
    <t>Lake County Office of Education</t>
  </si>
  <si>
    <t>230_Mendocino County Office of Education</t>
  </si>
  <si>
    <t>Mendocino County Office of Education</t>
  </si>
  <si>
    <t>419_Mendocino-Lake Community College District</t>
  </si>
  <si>
    <t>Mendocino-Lake Community College District</t>
  </si>
  <si>
    <t>226_Round Valley Unified School District</t>
  </si>
  <si>
    <t>Round Valley Unified School District</t>
  </si>
  <si>
    <t>225_Ukiah Unified School District</t>
  </si>
  <si>
    <t>Ukiah Unified School District</t>
  </si>
  <si>
    <t>217_Delhi Unified School District</t>
  </si>
  <si>
    <t>Delhi Unified School District</t>
  </si>
  <si>
    <t>218_Dos Palos Oro Loma Jt. Unified School District</t>
  </si>
  <si>
    <t>Dos Palos Oro Loma Jt. Unified School District</t>
  </si>
  <si>
    <t>219_Gustine Unified School District</t>
  </si>
  <si>
    <t>Gustine Unified School District</t>
  </si>
  <si>
    <t>222_Le Grand Union High School District</t>
  </si>
  <si>
    <t>Le Grand Union High School District</t>
  </si>
  <si>
    <t>221_Los Banos Unified School District</t>
  </si>
  <si>
    <t>Los Banos Unified School District</t>
  </si>
  <si>
    <t>231_Mariposa County Unified School District</t>
  </si>
  <si>
    <t>Mariposa County Unified School District</t>
  </si>
  <si>
    <t>418_Merced Community College District</t>
  </si>
  <si>
    <t>Merced Community College District</t>
  </si>
  <si>
    <t>224_Merced County Office of Education</t>
  </si>
  <si>
    <t>Merced County Office of Education</t>
  </si>
  <si>
    <t>220_Merced Union High School District</t>
  </si>
  <si>
    <t>Merced Union High School District</t>
  </si>
  <si>
    <t>117_Carlsbad Unified School District</t>
  </si>
  <si>
    <t>Carlsbad Unified School District</t>
  </si>
  <si>
    <t>417_MiraCosta Community College District</t>
  </si>
  <si>
    <t>MiraCosta Community College District</t>
  </si>
  <si>
    <t>116_Oceanside Unified School District</t>
  </si>
  <si>
    <t>Oceanside Unified School District</t>
  </si>
  <si>
    <t>120_San Dieguito Union High School District</t>
  </si>
  <si>
    <t>San Dieguito Union High School District</t>
  </si>
  <si>
    <t>209_Carmel Unified School District</t>
  </si>
  <si>
    <t>Carmel Unified School District</t>
  </si>
  <si>
    <t>416_Monterey Peninsula Community College District</t>
  </si>
  <si>
    <t>Monterey Peninsula Community College District</t>
  </si>
  <si>
    <t>207_Monterey Peninsula Unified School District</t>
  </si>
  <si>
    <t>Monterey Peninsula Unified School District</t>
  </si>
  <si>
    <t>206_Pacific Grove Unified School District</t>
  </si>
  <si>
    <t>Pacific Grove Unified School District</t>
  </si>
  <si>
    <t>276_Baldwin Park Unified School District</t>
  </si>
  <si>
    <t>Baldwin Park Unified School District</t>
  </si>
  <si>
    <t>275_Bassett Unified School District</t>
  </si>
  <si>
    <t>Bassett Unified School District</t>
  </si>
  <si>
    <t>271_Charter Oak Unified School District</t>
  </si>
  <si>
    <t>Charter Oak Unified School District</t>
  </si>
  <si>
    <t>269_Covina-Valley Unified School District</t>
  </si>
  <si>
    <t>Covina-Valley Unified School District</t>
  </si>
  <si>
    <t>482_East San Gabriel Valley ROP/TC</t>
  </si>
  <si>
    <t>East San Gabriel Valley ROP/TC</t>
  </si>
  <si>
    <t>245_Hacienda la Puente Unified School District</t>
  </si>
  <si>
    <t>Hacienda la Puente Unified School District</t>
  </si>
  <si>
    <t>415_Mt. San Antonio Community College District</t>
  </si>
  <si>
    <t>Mt. San Antonio Community College District</t>
  </si>
  <si>
    <t>252_Pomona Unified School District</t>
  </si>
  <si>
    <t>Pomona Unified School District</t>
  </si>
  <si>
    <t>244_Rowland Unified School District</t>
  </si>
  <si>
    <t>Rowland Unified School District</t>
  </si>
  <si>
    <t>175_Banning Unified School District</t>
  </si>
  <si>
    <t>Banning Unified School District</t>
  </si>
  <si>
    <t>174_Beaumont Unified School District</t>
  </si>
  <si>
    <t>Beaumont Unified School District</t>
  </si>
  <si>
    <t>171_Hemet Unified School District</t>
  </si>
  <si>
    <t>Hemet Unified School District</t>
  </si>
  <si>
    <t>162_Lake Elsinore Unified School District</t>
  </si>
  <si>
    <t>Lake Elsinore Unified School District</t>
  </si>
  <si>
    <t>414_Mt. San Jacinto Community College District</t>
  </si>
  <si>
    <t>Mt. San Jacinto Community College District</t>
  </si>
  <si>
    <t>160_Murrieta Valley Unified School District</t>
  </si>
  <si>
    <t>Murrieta Valley Unified School District</t>
  </si>
  <si>
    <t>166_Perris Union High School District</t>
  </si>
  <si>
    <t>Perris Union High School District</t>
  </si>
  <si>
    <t>510_Riverside County Office of Education</t>
  </si>
  <si>
    <t>164_San Jacinto Unified School District</t>
  </si>
  <si>
    <t>San Jacinto Unified School District</t>
  </si>
  <si>
    <t>161_Temecula Valley Unified School District</t>
  </si>
  <si>
    <t>Temecula Valley Unified School District</t>
  </si>
  <si>
    <t>201_Napa County Office of Education</t>
  </si>
  <si>
    <t>Napa County Office of Education</t>
  </si>
  <si>
    <t>413_Napa Valley Community College District</t>
  </si>
  <si>
    <t>Napa Valley Community College District</t>
  </si>
  <si>
    <t>199_Napa Valley Unified School District</t>
  </si>
  <si>
    <t>Napa Valley Unified School District</t>
  </si>
  <si>
    <t>195_Anaheim Union High School District</t>
  </si>
  <si>
    <t>Anaheim Union High School District</t>
  </si>
  <si>
    <t>193_Fullerton Joint Union High School District</t>
  </si>
  <si>
    <t>Fullerton Joint Union High School District</t>
  </si>
  <si>
    <t>472_Garden Grove Unified School District</t>
  </si>
  <si>
    <t>182_Los Alamitos Unified School District</t>
  </si>
  <si>
    <t>Los Alamitos Unified School District</t>
  </si>
  <si>
    <t>412_North Orange County Community College District</t>
  </si>
  <si>
    <t>North Orange County Community College District</t>
  </si>
  <si>
    <t>460_North Orange County Regional Occupational Program</t>
  </si>
  <si>
    <t>North Orange County Regional Occupational Program</t>
  </si>
  <si>
    <t>485_Orange County Department of Education</t>
  </si>
  <si>
    <t>187_Placentia-Yorba Linda Unified School District</t>
  </si>
  <si>
    <t>Placentia-Yorba Linda Unified School District</t>
  </si>
  <si>
    <t>3_Fremont Unified School District</t>
  </si>
  <si>
    <t>Fremont Unified School District</t>
  </si>
  <si>
    <t>368_New Haven Unified School District</t>
  </si>
  <si>
    <t>369_Newark Unified School District</t>
  </si>
  <si>
    <t>Newark Unified School District</t>
  </si>
  <si>
    <t>411_Ohlone Community College District</t>
  </si>
  <si>
    <t>Ohlone Community College District</t>
  </si>
  <si>
    <t>140_Needles Unified School District</t>
  </si>
  <si>
    <t>Needles Unified School District</t>
  </si>
  <si>
    <t>410_Palo Verde Community College District</t>
  </si>
  <si>
    <t>Palo Verde Community College District</t>
  </si>
  <si>
    <t>167_Palo Verde Unified School District</t>
  </si>
  <si>
    <t>Palo Verde Unified School District</t>
  </si>
  <si>
    <t>125_Escondido Union High School District</t>
  </si>
  <si>
    <t>Escondido Union High School District</t>
  </si>
  <si>
    <t>409_Palomar Community College District</t>
  </si>
  <si>
    <t>Palomar Community College District</t>
  </si>
  <si>
    <t>123_Poway Unified School District</t>
  </si>
  <si>
    <t>Poway Unified School District</t>
  </si>
  <si>
    <t>122_Ramona City Unified School District</t>
  </si>
  <si>
    <t>Ramona City Unified School District</t>
  </si>
  <si>
    <t>115_San Marcos Unified School District</t>
  </si>
  <si>
    <t>San Marcos Unified School District</t>
  </si>
  <si>
    <t>118_Vista Unified School District</t>
  </si>
  <si>
    <t>Vista Unified School District</t>
  </si>
  <si>
    <t>511_Arcadia Unified School Disrict</t>
  </si>
  <si>
    <t>Arcadia Unified School Disrict</t>
  </si>
  <si>
    <t>408_Pasadena Area Community College District</t>
  </si>
  <si>
    <t>Pasadena Area Community College District</t>
  </si>
  <si>
    <t>253_Pasadena Unified School District</t>
  </si>
  <si>
    <t>Pasadena Unified School District</t>
  </si>
  <si>
    <t>250_Temple City Unified School District</t>
  </si>
  <si>
    <t>Temple City Unified School District</t>
  </si>
  <si>
    <t>375_Alameda City Unified School District</t>
  </si>
  <si>
    <t>Alameda City Unified School District</t>
  </si>
  <si>
    <t>374_Albany City Unified School District</t>
  </si>
  <si>
    <t>Albany City Unified School District</t>
  </si>
  <si>
    <t>373_Berkeley Unified School District</t>
  </si>
  <si>
    <t>Berkeley Unified School District</t>
  </si>
  <si>
    <t>367_Oakland Unified School District</t>
  </si>
  <si>
    <t>Oakland Unified School District</t>
  </si>
  <si>
    <t>407_Peralta Community College District</t>
  </si>
  <si>
    <t>Peralta Community College District</t>
  </si>
  <si>
    <t>366_Piedmont City Unified School District</t>
  </si>
  <si>
    <t>Piedmont City Unified School District</t>
  </si>
  <si>
    <t>192_Garden Grove Unified School District</t>
  </si>
  <si>
    <t>197_Orange County Department of Education</t>
  </si>
  <si>
    <t>188_Orange Unified School District</t>
  </si>
  <si>
    <t>Orange Unified School District</t>
  </si>
  <si>
    <t>406_Rancho Santiago Community College District</t>
  </si>
  <si>
    <t>Rancho Santiago Community College District</t>
  </si>
  <si>
    <t>186_Santa Ana Unified School District</t>
  </si>
  <si>
    <t>Santa Ana Unified School District</t>
  </si>
  <si>
    <t>503_College of the Redwoods</t>
  </si>
  <si>
    <t>College of the Redwoods</t>
  </si>
  <si>
    <t>501_Del Norte County Unified School District</t>
  </si>
  <si>
    <t>Del Norte County Unified School District</t>
  </si>
  <si>
    <t>316_Eureka City Unified School District</t>
  </si>
  <si>
    <t>Eureka City Unified School District</t>
  </si>
  <si>
    <t>499_Fort Bragg Unified School District</t>
  </si>
  <si>
    <t>Fort Bragg Unified School District</t>
  </si>
  <si>
    <t>320_Fortuna Union High School District</t>
  </si>
  <si>
    <t>Fortuna Union High School District</t>
  </si>
  <si>
    <t>502_Northern Humboldt Unified High School District</t>
  </si>
  <si>
    <t>Northern Humboldt Unified High School District</t>
  </si>
  <si>
    <t>405_Redwoods Community College District</t>
  </si>
  <si>
    <t>Redwoods Community College District</t>
  </si>
  <si>
    <t>265_El Monte Union High School District</t>
  </si>
  <si>
    <t>El Monte Union High School District</t>
  </si>
  <si>
    <t>264_El Rancho Unified School District</t>
  </si>
  <si>
    <t>El Rancho Unified School District</t>
  </si>
  <si>
    <t>404_Rio Hondo Community College District</t>
  </si>
  <si>
    <t>Rio Hondo Community College District</t>
  </si>
  <si>
    <t>282_Tri-Cities ROP</t>
  </si>
  <si>
    <t>Tri-Cities ROP</t>
  </si>
  <si>
    <t>8_Whittier Union High School District</t>
  </si>
  <si>
    <t>Whittier Union High School District</t>
  </si>
  <si>
    <t>176_Alvord Unified School District</t>
  </si>
  <si>
    <t>Alvord Unified School District</t>
  </si>
  <si>
    <t>173_Corona-Norco Unified School District</t>
  </si>
  <si>
    <t>Corona-Norco Unified School District</t>
  </si>
  <si>
    <t>170_Jurupa Unified School District</t>
  </si>
  <si>
    <t>Jurupa Unified School District</t>
  </si>
  <si>
    <t>169_Moreno Valley Unified School District</t>
  </si>
  <si>
    <t>Moreno Valley Unified School District</t>
  </si>
  <si>
    <t>403_Riverside Community College District</t>
  </si>
  <si>
    <t>Riverside Community College District</t>
  </si>
  <si>
    <t>177_Riverside County Office of Education</t>
  </si>
  <si>
    <t>165_Riverside Unified School District</t>
  </si>
  <si>
    <t>Riverside Unified School District</t>
  </si>
  <si>
    <t>159_Val Verde Unified School District</t>
  </si>
  <si>
    <t>Val Verde Unified School District</t>
  </si>
  <si>
    <t>143_Colton Joint Unified School District</t>
  </si>
  <si>
    <t>Colton Joint Unified School District</t>
  </si>
  <si>
    <t>139_Redlands Unified School District</t>
  </si>
  <si>
    <t>Redlands Unified School District</t>
  </si>
  <si>
    <t>138_Rialto Unified School District</t>
  </si>
  <si>
    <t>Rialto Unified School District</t>
  </si>
  <si>
    <t>137_San Bernardino City Unified School District</t>
  </si>
  <si>
    <t>San Bernardino City Unified School District</t>
  </si>
  <si>
    <t>402_San Bernardino Community College District</t>
  </si>
  <si>
    <t>San Bernardino Community College District</t>
  </si>
  <si>
    <t>147_San Bernardino County Office of Education</t>
  </si>
  <si>
    <t>San Bernardino County Office of Education</t>
  </si>
  <si>
    <t>135_Yucaipa-Calimesa Joint Unified School District</t>
  </si>
  <si>
    <t>Yucaipa-Calimesa Joint Unified School District</t>
  </si>
  <si>
    <t>401_San Diego Community College District</t>
  </si>
  <si>
    <t>San Diego Community College District</t>
  </si>
  <si>
    <t>121_San Diego Unified School District</t>
  </si>
  <si>
    <t>San Diego Unified School District</t>
  </si>
  <si>
    <t>400_San Francisco Community College District</t>
  </si>
  <si>
    <t>San Francisco Community College District</t>
  </si>
  <si>
    <t>114_San Francisco Unified School District</t>
  </si>
  <si>
    <t>San Francisco Unified School District</t>
  </si>
  <si>
    <t>357_Calaveras County Office of Education</t>
  </si>
  <si>
    <t>Calaveras County Office of Education</t>
  </si>
  <si>
    <t>111_Lodi Unified School District</t>
  </si>
  <si>
    <t>Lodi Unified School District</t>
  </si>
  <si>
    <t>474_Manteca Unified School District</t>
  </si>
  <si>
    <t>Manteca Unified School District</t>
  </si>
  <si>
    <t>154_River Delta Joint Unified School District</t>
  </si>
  <si>
    <t>River Delta Joint Unified School District</t>
  </si>
  <si>
    <t>113_San Joaquin County Office of Education</t>
  </si>
  <si>
    <t>San Joaquin County Office of Education</t>
  </si>
  <si>
    <t>399_San Joaquin Delta Community College District</t>
  </si>
  <si>
    <t>San Joaquin Delta Community College District</t>
  </si>
  <si>
    <t>109_Stockton Unified School District</t>
  </si>
  <si>
    <t>Stockton Unified School District</t>
  </si>
  <si>
    <t>108_Tracy Joint Unified School District</t>
  </si>
  <si>
    <t>Tracy Joint Unified School District</t>
  </si>
  <si>
    <t>92_Campbell Union High School District</t>
  </si>
  <si>
    <t>Campbell Union High School District</t>
  </si>
  <si>
    <t>91_East Side Union High School District</t>
  </si>
  <si>
    <t>East Side Union High School District</t>
  </si>
  <si>
    <t>450_Metropolitan Education District</t>
  </si>
  <si>
    <t>Metropolitan Education District</t>
  </si>
  <si>
    <t>84_Milpitas Unified School District</t>
  </si>
  <si>
    <t>Milpitas Unified School District</t>
  </si>
  <si>
    <t>398_San Jose-Evergreen Community College District</t>
  </si>
  <si>
    <t>San Jose-Evergreen Community College District</t>
  </si>
  <si>
    <t>85_Santa Clara Unified School District</t>
  </si>
  <si>
    <t>Santa Clara Unified School District</t>
  </si>
  <si>
    <t>379_West Valley-Mission Community College District</t>
  </si>
  <si>
    <t>West Valley-Mission Community College District</t>
  </si>
  <si>
    <t>107_Lucia Mar Unified School District</t>
  </si>
  <si>
    <t>Lucia Mar Unified School District</t>
  </si>
  <si>
    <t>106_San Luis Coastal Unified School District</t>
  </si>
  <si>
    <t>San Luis Coastal Unified School District</t>
  </si>
  <si>
    <t>397_San Luis Obispo County Community College District</t>
  </si>
  <si>
    <t>San Luis Obispo County Community College District</t>
  </si>
  <si>
    <t>105_Templeton Unified School District</t>
  </si>
  <si>
    <t>Templeton Unified School District</t>
  </si>
  <si>
    <t>103_Cabrillo Unified School District</t>
  </si>
  <si>
    <t>Cabrillo Unified School District</t>
  </si>
  <si>
    <t>102_Jefferson Union High School District</t>
  </si>
  <si>
    <t>Jefferson Union High School District</t>
  </si>
  <si>
    <t>101_La Honda-Pescadero Unified School District</t>
  </si>
  <si>
    <t>La Honda-Pescadero Unified School District</t>
  </si>
  <si>
    <t>396_San Mateo County Community College District</t>
  </si>
  <si>
    <t>San Mateo County Community College District</t>
  </si>
  <si>
    <t>104_San Mateo County Office of Education</t>
  </si>
  <si>
    <t>San Mateo County Office of Education</t>
  </si>
  <si>
    <t>100_San Mateo Union High School District</t>
  </si>
  <si>
    <t>San Mateo Union High School District</t>
  </si>
  <si>
    <t>99_Sequoia Union High School District</t>
  </si>
  <si>
    <t>Sequoia Union High School District</t>
  </si>
  <si>
    <t>98_South San Francisco Unified School District</t>
  </si>
  <si>
    <t>South San Francisco Unified School District</t>
  </si>
  <si>
    <t>96_Carpinteria Unified School District</t>
  </si>
  <si>
    <t>Carpinteria Unified School District</t>
  </si>
  <si>
    <t>395_Santa Barbara Community College District</t>
  </si>
  <si>
    <t>Santa Barbara Community College District</t>
  </si>
  <si>
    <t>97_Santa Barbara County Office of Education</t>
  </si>
  <si>
    <t>Santa Barbara County Office of Education</t>
  </si>
  <si>
    <t>505_Santa Barbara Workforce Investment Board*</t>
  </si>
  <si>
    <t>Santa Barbara Workforce Investment Board*</t>
  </si>
  <si>
    <t>394_Santa Clarita Community College District</t>
  </si>
  <si>
    <t>Santa Clarita Community College District</t>
  </si>
  <si>
    <t>247_William S. Hart Union High School District</t>
  </si>
  <si>
    <t>William S. Hart Union High School District</t>
  </si>
  <si>
    <t>393_Santa Monica Community College District</t>
  </si>
  <si>
    <t>Santa Monica Community College District</t>
  </si>
  <si>
    <t>251_Santa Monica-Malibu Unified School District</t>
  </si>
  <si>
    <t>Santa Monica-Malibu Unified School District</t>
  </si>
  <si>
    <t>38_Alpaugh Unified School District</t>
  </si>
  <si>
    <t>Alpaugh Unified School District</t>
  </si>
  <si>
    <t>294_Corcoran Joint Unified School District</t>
  </si>
  <si>
    <t>Corcoran Joint Unified School District</t>
  </si>
  <si>
    <t>37_Cutler-Orosi Joint Unified School District</t>
  </si>
  <si>
    <t>Cutler-Orosi Joint Unified School District</t>
  </si>
  <si>
    <t>27_Exeter Unified School District</t>
  </si>
  <si>
    <t>Exeter Unified School District</t>
  </si>
  <si>
    <t>31_Farmersville Unified School District</t>
  </si>
  <si>
    <t>Farmersville Unified School District</t>
  </si>
  <si>
    <t>293_Hanford Joint Union High School District</t>
  </si>
  <si>
    <t>Hanford Joint Union High School District</t>
  </si>
  <si>
    <t>35_Lindsay Unified School District</t>
  </si>
  <si>
    <t>Lindsay Unified School District</t>
  </si>
  <si>
    <t>392_Sequoias Community College District</t>
  </si>
  <si>
    <t>Sequoias Community College District</t>
  </si>
  <si>
    <t>33_Tulare Joint Union High School District</t>
  </si>
  <si>
    <t>Tulare Joint Union High School District</t>
  </si>
  <si>
    <t>32_Visalia Unified School District</t>
  </si>
  <si>
    <t>Visalia Unified School District</t>
  </si>
  <si>
    <t>28_Woodlake Unified School District</t>
  </si>
  <si>
    <t>Woodlake Unified School District</t>
  </si>
  <si>
    <t>79_Anderson Union High School District</t>
  </si>
  <si>
    <t>Anderson Union High School District</t>
  </si>
  <si>
    <t>45_Corning Union High School District</t>
  </si>
  <si>
    <t>Corning Union High School District</t>
  </si>
  <si>
    <t>77_Gateway Unified School District</t>
  </si>
  <si>
    <t>Gateway Unified School District</t>
  </si>
  <si>
    <t>44_Los Molinos Unified School District</t>
  </si>
  <si>
    <t>Los Molinos Unified School District</t>
  </si>
  <si>
    <t>40_Mountain Valley Unified School District</t>
  </si>
  <si>
    <t>Mountain Valley Unified School District</t>
  </si>
  <si>
    <t>43_Red Bluff Joint Union High School District</t>
  </si>
  <si>
    <t>Red Bluff Joint Union High School District</t>
  </si>
  <si>
    <t>80_Shasta County Office of Education</t>
  </si>
  <si>
    <t>Shasta County Office of Education</t>
  </si>
  <si>
    <t>506_Shasta Union High School District</t>
  </si>
  <si>
    <t>Shasta Union High School District</t>
  </si>
  <si>
    <t>391_Shasta-Tehama-Trinity Joint Community College District</t>
  </si>
  <si>
    <t>Shasta-Tehama-Trinity Joint Community College District</t>
  </si>
  <si>
    <t>41_Southern Trinity Joint Unified School District</t>
  </si>
  <si>
    <t>Southern Trinity Joint Unified School District</t>
  </si>
  <si>
    <t>46_Tehama County Office of Education</t>
  </si>
  <si>
    <t>Tehama County Office of Education</t>
  </si>
  <si>
    <t>39_Trinity Alps Unified School District</t>
  </si>
  <si>
    <t>Trinity Alps Unified School District</t>
  </si>
  <si>
    <t>42_Trinity County Office of Education</t>
  </si>
  <si>
    <t>Trinity County Office of Education</t>
  </si>
  <si>
    <t>198_Nevada Joint Union High School District</t>
  </si>
  <si>
    <t>Nevada Joint Union High School District</t>
  </si>
  <si>
    <t>181_Placer Union High School District</t>
  </si>
  <si>
    <t>Placer Union High School District</t>
  </si>
  <si>
    <t>180_Roseville Joint Union High School District</t>
  </si>
  <si>
    <t>Roseville Joint Union High School District</t>
  </si>
  <si>
    <t>390_Sierra Joint Community College District</t>
  </si>
  <si>
    <t>Sierra Joint Community College District</t>
  </si>
  <si>
    <t>509_Tahoe Truckee Unified School District</t>
  </si>
  <si>
    <t>Tahoe Truckee Unified School District</t>
  </si>
  <si>
    <t>68_Benicia Unified School District</t>
  </si>
  <si>
    <t>Benicia Unified School District</t>
  </si>
  <si>
    <t>67_Dixon Unified School District</t>
  </si>
  <si>
    <t>Dixon Unified School District</t>
  </si>
  <si>
    <t>66_Fairfield-Suisun Unified School District</t>
  </si>
  <si>
    <t>Fairfield-Suisun Unified School District</t>
  </si>
  <si>
    <t>388_Solano County Community College District</t>
  </si>
  <si>
    <t>Solano County Community College District</t>
  </si>
  <si>
    <t>69_Solano County Office of Education</t>
  </si>
  <si>
    <t>Solano County Office of Education</t>
  </si>
  <si>
    <t>65_Travis Unified School District</t>
  </si>
  <si>
    <t>Travis Unified School District</t>
  </si>
  <si>
    <t>64_Vacaville Unified School District</t>
  </si>
  <si>
    <t>Vacaville Unified School District</t>
  </si>
  <si>
    <t>63_Vallejo City Unified School District</t>
  </si>
  <si>
    <t>Vallejo City Unified School District</t>
  </si>
  <si>
    <t>59_Petaluma Joint Union High School District</t>
  </si>
  <si>
    <t>Petaluma Joint Union High School District</t>
  </si>
  <si>
    <t>58_Santa Rosa City Schools</t>
  </si>
  <si>
    <t>Santa Rosa City Schools</t>
  </si>
  <si>
    <t>387_Sonoma County Community College District</t>
  </si>
  <si>
    <t>Sonoma County Community College District</t>
  </si>
  <si>
    <t>62_Sonoma County Office of Education</t>
  </si>
  <si>
    <t>Sonoma County Office of Education</t>
  </si>
  <si>
    <t>57_Sonoma Valley Unified School District</t>
  </si>
  <si>
    <t>Sonoma Valley Unified School District</t>
  </si>
  <si>
    <t>56_Windsor Unified School District</t>
  </si>
  <si>
    <t>Windsor Unified School District</t>
  </si>
  <si>
    <t>194_Capistrano Unified School District</t>
  </si>
  <si>
    <t>Capistrano Unified School District</t>
  </si>
  <si>
    <t>491_Coastline ROP</t>
  </si>
  <si>
    <t>Coastline ROP</t>
  </si>
  <si>
    <t>183_Irvine Unified School District</t>
  </si>
  <si>
    <t>Irvine Unified School District</t>
  </si>
  <si>
    <t>190_Laguna Beach Unified School District</t>
  </si>
  <si>
    <t>Laguna Beach Unified School District</t>
  </si>
  <si>
    <t>489_Orange County Department of Education</t>
  </si>
  <si>
    <t>185_Saddleback Valley Unified School District</t>
  </si>
  <si>
    <t>Saddleback Valley Unified School District</t>
  </si>
  <si>
    <t>490_South Coast Regional Occupational Program</t>
  </si>
  <si>
    <t>South Coast Regional Occupational Program</t>
  </si>
  <si>
    <t>386_South Orange County Community College District</t>
  </si>
  <si>
    <t>South Orange County Community College District</t>
  </si>
  <si>
    <t>184_Tustin Unified School District</t>
  </si>
  <si>
    <t>Tustin Unified School District</t>
  </si>
  <si>
    <t>126_Coronado Unified School District</t>
  </si>
  <si>
    <t>Coronado Unified School District</t>
  </si>
  <si>
    <t>385_Southwestern Community College District</t>
  </si>
  <si>
    <t>Southwestern Community College District</t>
  </si>
  <si>
    <t>119_Sweetwater Union High School District</t>
  </si>
  <si>
    <t>Sweetwater Union High School District</t>
  </si>
  <si>
    <t>325_Caruthers Unified School District</t>
  </si>
  <si>
    <t>Caruthers Unified School District</t>
  </si>
  <si>
    <t>331_Central Unified School District</t>
  </si>
  <si>
    <t>Central Unified School District</t>
  </si>
  <si>
    <t>238_Chawanakee Unified School District</t>
  </si>
  <si>
    <t>Chawanakee Unified School District</t>
  </si>
  <si>
    <t>340_Clovis Unified School District</t>
  </si>
  <si>
    <t>Clovis Unified School District</t>
  </si>
  <si>
    <t>29_Dinuba Unified School District</t>
  </si>
  <si>
    <t>Dinuba Unified School District</t>
  </si>
  <si>
    <t>342_Fresno County Office of Education, ROP/CalWorks &amp; Adult Corrections</t>
  </si>
  <si>
    <t>Fresno County Office of Education, ROP/CalWorks &amp; Adult Corrections</t>
  </si>
  <si>
    <t>337_Fresno Unified School District</t>
  </si>
  <si>
    <t>Fresno Unified School District</t>
  </si>
  <si>
    <t>239_Golden Valley Unified School District</t>
  </si>
  <si>
    <t>Golden Valley Unified School District</t>
  </si>
  <si>
    <t>335_Kings Canyon Joint Unified School District</t>
  </si>
  <si>
    <t>Kings Canyon Joint Unified School District</t>
  </si>
  <si>
    <t>240_Madera Unified School District</t>
  </si>
  <si>
    <t>Madera Unified School District</t>
  </si>
  <si>
    <t>334_Sanger Unified School District</t>
  </si>
  <si>
    <t>Sanger Unified School District</t>
  </si>
  <si>
    <t>333_Selma Unified School District</t>
  </si>
  <si>
    <t>Selma Unified School District</t>
  </si>
  <si>
    <t>327_Sierra Unified School District</t>
  </si>
  <si>
    <t>Sierra Unified School District</t>
  </si>
  <si>
    <t>384_State Center Community College District</t>
  </si>
  <si>
    <t>State Center Community College District</t>
  </si>
  <si>
    <t>341_Valley ROP JPA</t>
  </si>
  <si>
    <t>Valley ROP JPA</t>
  </si>
  <si>
    <t>237_Yosemite Unified School District</t>
  </si>
  <si>
    <t>Yosemite Unified School District</t>
  </si>
  <si>
    <t>16_Conejo Valley Unified School District</t>
  </si>
  <si>
    <t>Conejo Valley Unified School District</t>
  </si>
  <si>
    <t>21_Fillmore Unified School District</t>
  </si>
  <si>
    <t>Fillmore Unified School District</t>
  </si>
  <si>
    <t>15_Moorpark Unified School District</t>
  </si>
  <si>
    <t>Moorpark Unified School District</t>
  </si>
  <si>
    <t>20_Ojai Unified School District</t>
  </si>
  <si>
    <t>Ojai Unified School District</t>
  </si>
  <si>
    <t>19_Oxnard Union High School District</t>
  </si>
  <si>
    <t>Oxnard Union High School District</t>
  </si>
  <si>
    <t>14_Santa Paula Unified School District</t>
  </si>
  <si>
    <t>Santa Paula Unified School District</t>
  </si>
  <si>
    <t>18_Simi Valley Unified School District</t>
  </si>
  <si>
    <t>Simi Valley Unified School District</t>
  </si>
  <si>
    <t>383_Ventura County Community College District</t>
  </si>
  <si>
    <t>Ventura County Community College District</t>
  </si>
  <si>
    <t>22_Ventura County Office of Education</t>
  </si>
  <si>
    <t>Ventura County Office of Education</t>
  </si>
  <si>
    <t>17_Ventura Unified School District</t>
  </si>
  <si>
    <t>Ventura Unified School District</t>
  </si>
  <si>
    <t>128_Apple Valley Unified School District</t>
  </si>
  <si>
    <t>Apple Valley Unified School District</t>
  </si>
  <si>
    <t>131_Hesperia Unified School District</t>
  </si>
  <si>
    <t>Hesperia Unified School District</t>
  </si>
  <si>
    <t>130_Lucerne Valley Unified School District</t>
  </si>
  <si>
    <t>Lucerne Valley Unified School District</t>
  </si>
  <si>
    <t>132_Snowline Joint Unified School District</t>
  </si>
  <si>
    <t>Snowline Joint Unified School District</t>
  </si>
  <si>
    <t>382_Victor Valley Community College District</t>
  </si>
  <si>
    <t>Victor Valley Community College District</t>
  </si>
  <si>
    <t>136_Victor Valley Union High School District</t>
  </si>
  <si>
    <t>Victor Valley Union High School District</t>
  </si>
  <si>
    <t>7_Armona Union Elementary School District</t>
  </si>
  <si>
    <t>Armona Union Elementary School District</t>
  </si>
  <si>
    <t>339_Coalinga/Huron Joint Unified School District</t>
  </si>
  <si>
    <t>Coalinga/Huron Joint Unified School District</t>
  </si>
  <si>
    <t>332_Firebaugh-Las Deltas Joint Unified School District</t>
  </si>
  <si>
    <t>Firebaugh-Las Deltas Joint Unified School District</t>
  </si>
  <si>
    <t>328_Golden Plains Unified School District</t>
  </si>
  <si>
    <t>Golden Plains Unified School District</t>
  </si>
  <si>
    <t>295_Kings County Office of Education</t>
  </si>
  <si>
    <t>Kings County Office of Education</t>
  </si>
  <si>
    <t>292_Lemoore Union High School District</t>
  </si>
  <si>
    <t>Lemoore Union High School District</t>
  </si>
  <si>
    <t>329_Mendota Unified School District</t>
  </si>
  <si>
    <t>Mendota Unified School District</t>
  </si>
  <si>
    <t>291_Reef-Sunset Unified School District</t>
  </si>
  <si>
    <t>Reef-Sunset Unified School District</t>
  </si>
  <si>
    <t>326_Riverdale Joint Unified School District</t>
  </si>
  <si>
    <t>Riverdale Joint Unified School District</t>
  </si>
  <si>
    <t>381_West Hills Community College District</t>
  </si>
  <si>
    <t>West Hills Community College District</t>
  </si>
  <si>
    <t>304_Maricopa Unified School District</t>
  </si>
  <si>
    <t>Maricopa Unified School District</t>
  </si>
  <si>
    <t>300_Taft Union High School District</t>
  </si>
  <si>
    <t>Taft Union High School District</t>
  </si>
  <si>
    <t>380_West Kern Community College District</t>
  </si>
  <si>
    <t>West Kern Community College District</t>
  </si>
  <si>
    <t>23_Big Oak Flat-Groveland Unified School District</t>
  </si>
  <si>
    <t>Big Oak Flat-Groveland Unified School District</t>
  </si>
  <si>
    <t>355_Calaveras County Office of Education</t>
  </si>
  <si>
    <t>52_Ceres Unified School District</t>
  </si>
  <si>
    <t>Ceres Unified School District</t>
  </si>
  <si>
    <t>53_Modesto City Schools</t>
  </si>
  <si>
    <t>Modesto City Schools</t>
  </si>
  <si>
    <t>50_Newman-Crows Landing Unified School District</t>
  </si>
  <si>
    <t>Newman-Crows Landing Unified School District</t>
  </si>
  <si>
    <t>51_Patterson Joint Unified School District</t>
  </si>
  <si>
    <t>Patterson Joint Unified School District</t>
  </si>
  <si>
    <t>497_Riverbank Unified School District</t>
  </si>
  <si>
    <t>Riverbank Unified School District</t>
  </si>
  <si>
    <t>25_Sonora Union High School District</t>
  </si>
  <si>
    <t>Sonora Union High School District</t>
  </si>
  <si>
    <t>54_Stanislaus County Office of Education</t>
  </si>
  <si>
    <t>Stanislaus County Office of Education</t>
  </si>
  <si>
    <t>24_Summerville Union High School District</t>
  </si>
  <si>
    <t>Summerville Union High School District</t>
  </si>
  <si>
    <t>26_Tuolumne County Superintendent of Schools</t>
  </si>
  <si>
    <t>Tuolumne County Superintendent of Schools</t>
  </si>
  <si>
    <t>48_Turlock Unified School District</t>
  </si>
  <si>
    <t>Turlock Unified School District</t>
  </si>
  <si>
    <t>49_Waterford Unified School District</t>
  </si>
  <si>
    <t>Waterford Unified School District</t>
  </si>
  <si>
    <t>378_Yosemite Community College District</t>
  </si>
  <si>
    <t>Yosemite Community College District</t>
  </si>
  <si>
    <t>354_Colusa County Office of Education</t>
  </si>
  <si>
    <t>Colusa County Office of Education</t>
  </si>
  <si>
    <t>288_Konocti Unified School District</t>
  </si>
  <si>
    <t>Konocti Unified School District</t>
  </si>
  <si>
    <t>290_Lake County Office of Education</t>
  </si>
  <si>
    <t>47_Sutter County Office of Education</t>
  </si>
  <si>
    <t>Sutter County Office of Education</t>
  </si>
  <si>
    <t>11_Woodland Joint Unified School District</t>
  </si>
  <si>
    <t>Woodland Joint Unified School District</t>
  </si>
  <si>
    <t>13_Yolo County Office of Education</t>
  </si>
  <si>
    <t>Yolo County Office of Education</t>
  </si>
  <si>
    <t>377_Yuba Community College District</t>
  </si>
  <si>
    <t>Yuba Community College District</t>
  </si>
  <si>
    <t>10_Yuba County Office of Education</t>
  </si>
  <si>
    <t>Yuba County Office of Education</t>
  </si>
  <si>
    <t>71_Butte Valley Unified School District</t>
  </si>
  <si>
    <t>Butte Valley Unified School District</t>
  </si>
  <si>
    <t>494_Dunsmuir High School District</t>
  </si>
  <si>
    <t>Dunsmuir High School District</t>
  </si>
  <si>
    <t>70_Scott Valley Unified School District</t>
  </si>
  <si>
    <t>Scott Valley Unified School District</t>
  </si>
  <si>
    <t>75_Siskiyou County Office of Education</t>
  </si>
  <si>
    <t>Siskiyou County Office of Education</t>
  </si>
  <si>
    <t>389_Siskiyou Joint Community College District</t>
  </si>
  <si>
    <t>Siskiyou Joint Community College District</t>
  </si>
  <si>
    <t>6_Siskiyou Training and Employment Program*</t>
  </si>
  <si>
    <t>Siskiyou Training and Employment Program*</t>
  </si>
  <si>
    <t>73_Siskiyou Union High School District</t>
  </si>
  <si>
    <t>Siskiyou Union High School District</t>
  </si>
  <si>
    <t>213_Tulelake Basin Joint Unified School District</t>
  </si>
  <si>
    <t>Tulelake Basin Joint Unified School District</t>
  </si>
  <si>
    <t>72_Yreka Union High School District</t>
  </si>
  <si>
    <t>Yreka Union High School District</t>
  </si>
  <si>
    <t>2015 - 16 Expenditures</t>
  </si>
  <si>
    <t>2016 - 17 Planned Expenditures</t>
  </si>
  <si>
    <t>ELEMENT</t>
  </si>
  <si>
    <t>Submission Key</t>
  </si>
  <si>
    <t>filename</t>
  </si>
  <si>
    <t>Column1</t>
  </si>
  <si>
    <t>Budgeted</t>
  </si>
  <si>
    <t>+ / -</t>
  </si>
  <si>
    <t>Spent</t>
  </si>
  <si>
    <t>Member Expenditures Form</t>
  </si>
  <si>
    <t xml:space="preserve">Incarcerated Adults </t>
  </si>
  <si>
    <t>PY 15-16
Budgeted</t>
  </si>
  <si>
    <t>PY 15-16
Spent</t>
  </si>
  <si>
    <t>PY 16-17
Planned</t>
  </si>
  <si>
    <t>AEBG Allocations:</t>
  </si>
  <si>
    <t>Object Codes</t>
  </si>
  <si>
    <t>16_17_member_allocation</t>
  </si>
  <si>
    <t/>
  </si>
  <si>
    <t>▼ = Under</t>
  </si>
  <si>
    <t>▲ = Over</t>
  </si>
  <si>
    <t>Indirect / Administration</t>
  </si>
  <si>
    <t>Allan Hancock Joint Community College District</t>
  </si>
  <si>
    <t>448_Allan Hancock Joint Community College District</t>
  </si>
  <si>
    <t>v2.2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</si>
</sst>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0.0"/>
  </numFmts>
  <fonts count="3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theme="0"/>
      <name val="Helvetica"/>
    </font>
    <font>
      <sz val="12"/>
      <name val="Helvetica"/>
    </font>
    <font>
      <b/>
      <sz val="12"/>
      <name val="Helvetica"/>
    </font>
    <font>
      <sz val="26"/>
      <name val="Helvetica"/>
    </font>
    <font>
      <sz val="6"/>
      <color theme="0"/>
      <name val="Helvetica"/>
    </font>
    <font>
      <i/>
      <sz val="12"/>
      <name val="Helvetica"/>
    </font>
    <font>
      <b/>
      <sz val="14"/>
      <name val="Helvetica"/>
    </font>
    <font>
      <b/>
      <sz val="11"/>
      <name val="Helvetica"/>
    </font>
    <font>
      <sz val="10"/>
      <color theme="0"/>
      <name val="Helvetica"/>
    </font>
    <font>
      <sz val="10"/>
      <name val="Helvetica"/>
    </font>
    <font>
      <sz val="11"/>
      <color theme="0"/>
      <name val="Helvetica"/>
    </font>
    <font>
      <sz val="11"/>
      <name val="Helvetica"/>
    </font>
    <font>
      <b/>
      <sz val="11"/>
      <color theme="0"/>
      <name val="Helvetica"/>
    </font>
    <font>
      <sz val="11"/>
      <color rgb="FF0070C0"/>
      <name val="Helvetica"/>
    </font>
    <font>
      <sz val="14"/>
      <color rgb="FF3F3F76"/>
      <name val="Helvetic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2"/>
      <color rgb="FFFF0000"/>
      <name val="Helvetica"/>
    </font>
    <font>
      <sz val="12"/>
      <color rgb="FFFF0000"/>
      <name val="Helvetica"/>
    </font>
    <font>
      <sz val="10"/>
      <color rgb="FFFF0000"/>
      <name val="Helvetica"/>
    </font>
    <font>
      <b/>
      <sz val="11"/>
      <color rgb="FFFF0000"/>
      <name val="Helvetica"/>
    </font>
    <font>
      <sz val="11"/>
      <color rgb="FFFF0000"/>
      <name val="Helvetica"/>
    </font>
    <font>
      <i/>
      <sz val="11"/>
      <name val="Helvetica"/>
    </font>
    <font>
      <b/>
      <sz val="18"/>
      <color rgb="FF3F3F76"/>
      <name val="Helvetica"/>
    </font>
    <font>
      <b/>
      <sz val="18"/>
      <name val="Helvetica"/>
    </font>
    <font>
      <b/>
      <i/>
      <sz val="14"/>
      <name val="Helvetica"/>
    </font>
    <font>
      <b/>
      <sz val="11"/>
      <color theme="1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CC99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rgb="FF7F7F7F"/>
      </right>
      <top style="thin">
        <color rgb="FF7F7F7F"/>
      </top>
      <bottom style="double">
        <color auto="1"/>
      </bottom>
      <diagonal/>
    </border>
    <border>
      <left style="thin">
        <color rgb="FF7F7F7F"/>
      </left>
      <right style="thin">
        <color auto="1"/>
      </right>
      <top style="thin">
        <color rgb="FF7F7F7F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6" borderId="15" applyNumberFormat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66">
    <xf numFmtId="0" fontId="0" fillId="0" borderId="0" xfId="0"/>
    <xf numFmtId="0" fontId="4" fillId="2" borderId="0" xfId="0" applyFont="1" applyFill="1" applyAlignment="1" applyProtection="1">
      <alignment horizont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5" fillId="2" borderId="0" xfId="0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right" vertical="top"/>
      <protection hidden="1"/>
    </xf>
    <xf numFmtId="0" fontId="13" fillId="0" borderId="0" xfId="0" applyFont="1" applyFill="1" applyProtection="1">
      <protection hidden="1"/>
    </xf>
    <xf numFmtId="0" fontId="13" fillId="0" borderId="0" xfId="0" applyFont="1" applyFill="1" applyAlignment="1" applyProtection="1">
      <alignment vertical="center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Protection="1"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14" fillId="2" borderId="0" xfId="0" applyFont="1" applyFill="1" applyProtection="1">
      <protection hidden="1"/>
    </xf>
    <xf numFmtId="164" fontId="11" fillId="4" borderId="12" xfId="0" applyNumberFormat="1" applyFont="1" applyFill="1" applyBorder="1" applyAlignment="1" applyProtection="1">
      <alignment vertical="center"/>
      <protection hidden="1"/>
    </xf>
    <xf numFmtId="164" fontId="11" fillId="4" borderId="8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Fill="1" applyProtection="1">
      <protection hidden="1"/>
    </xf>
    <xf numFmtId="0" fontId="15" fillId="0" borderId="0" xfId="0" applyFont="1" applyFill="1" applyAlignment="1" applyProtection="1">
      <alignment vertical="center"/>
      <protection hidden="1"/>
    </xf>
    <xf numFmtId="164" fontId="15" fillId="0" borderId="0" xfId="1" applyNumberFormat="1" applyFont="1" applyFill="1" applyProtection="1">
      <protection hidden="1"/>
    </xf>
    <xf numFmtId="164" fontId="15" fillId="0" borderId="0" xfId="1" applyNumberFormat="1" applyFont="1" applyFill="1" applyAlignment="1" applyProtection="1">
      <alignment vertical="center"/>
      <protection hidden="1"/>
    </xf>
    <xf numFmtId="164" fontId="11" fillId="4" borderId="11" xfId="0" applyNumberFormat="1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164" fontId="11" fillId="4" borderId="12" xfId="1" applyNumberFormat="1" applyFont="1" applyFill="1" applyBorder="1" applyAlignment="1" applyProtection="1">
      <alignment vertical="center"/>
      <protection hidden="1"/>
    </xf>
    <xf numFmtId="0" fontId="15" fillId="2" borderId="0" xfId="0" applyFont="1" applyFill="1" applyBorder="1" applyProtection="1">
      <protection hidden="1"/>
    </xf>
    <xf numFmtId="164" fontId="15" fillId="2" borderId="0" xfId="0" applyNumberFormat="1" applyFont="1" applyFill="1" applyAlignment="1" applyProtection="1">
      <alignment vertical="center"/>
      <protection hidden="1"/>
    </xf>
    <xf numFmtId="164" fontId="14" fillId="2" borderId="0" xfId="1" applyNumberFormat="1" applyFont="1" applyFill="1" applyAlignment="1" applyProtection="1">
      <alignment horizontal="center" vertical="center"/>
      <protection hidden="1"/>
    </xf>
    <xf numFmtId="164" fontId="11" fillId="2" borderId="5" xfId="1" applyNumberFormat="1" applyFont="1" applyFill="1" applyBorder="1" applyAlignment="1" applyProtection="1">
      <alignment horizontal="left" vertical="center"/>
      <protection hidden="1"/>
    </xf>
    <xf numFmtId="164" fontId="11" fillId="2" borderId="7" xfId="1" applyNumberFormat="1" applyFont="1" applyFill="1" applyBorder="1" applyAlignment="1" applyProtection="1">
      <alignment horizontal="left" vertical="center"/>
      <protection hidden="1"/>
    </xf>
    <xf numFmtId="164" fontId="14" fillId="2" borderId="0" xfId="1" applyNumberFormat="1" applyFont="1" applyFill="1" applyAlignment="1" applyProtection="1">
      <alignment vertical="center"/>
      <protection hidden="1"/>
    </xf>
    <xf numFmtId="164" fontId="17" fillId="0" borderId="19" xfId="2" applyNumberFormat="1" applyFont="1" applyFill="1" applyBorder="1" applyAlignment="1" applyProtection="1">
      <alignment vertical="center"/>
      <protection locked="0"/>
    </xf>
    <xf numFmtId="164" fontId="17" fillId="0" borderId="15" xfId="2" applyNumberFormat="1" applyFont="1" applyFill="1" applyAlignment="1" applyProtection="1">
      <alignment vertical="center"/>
      <protection locked="0"/>
    </xf>
    <xf numFmtId="164" fontId="17" fillId="0" borderId="16" xfId="2" applyNumberFormat="1" applyFont="1" applyFill="1" applyBorder="1" applyAlignment="1" applyProtection="1">
      <alignment vertical="center"/>
      <protection locked="0"/>
    </xf>
    <xf numFmtId="164" fontId="17" fillId="0" borderId="17" xfId="2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center" vertical="center"/>
      <protection hidden="1"/>
    </xf>
    <xf numFmtId="0" fontId="23" fillId="0" borderId="0" xfId="0" applyFont="1" applyFill="1" applyAlignment="1" applyProtection="1">
      <alignment horizontal="center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 applyAlignment="1" applyProtection="1">
      <alignment horizontal="center" vertical="center"/>
      <protection hidden="1"/>
    </xf>
    <xf numFmtId="0" fontId="24" fillId="0" borderId="0" xfId="0" applyFont="1" applyFill="1" applyAlignment="1" applyProtection="1">
      <alignment wrapText="1"/>
      <protection hidden="1"/>
    </xf>
    <xf numFmtId="0" fontId="24" fillId="0" borderId="0" xfId="0" applyFont="1" applyFill="1" applyProtection="1">
      <protection hidden="1"/>
    </xf>
    <xf numFmtId="0" fontId="24" fillId="2" borderId="0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left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5" fillId="5" borderId="0" xfId="0" applyFont="1" applyFill="1" applyAlignment="1" applyProtection="1">
      <alignment horizontal="center" vertical="center"/>
      <protection hidden="1"/>
    </xf>
    <xf numFmtId="0" fontId="25" fillId="0" borderId="0" xfId="0" applyFont="1" applyFill="1" applyProtection="1">
      <protection hidden="1"/>
    </xf>
    <xf numFmtId="0" fontId="26" fillId="5" borderId="0" xfId="0" applyFont="1" applyFill="1" applyAlignment="1" applyProtection="1">
      <alignment horizontal="center" vertical="center"/>
      <protection hidden="1"/>
    </xf>
    <xf numFmtId="0" fontId="26" fillId="0" borderId="0" xfId="0" applyFont="1" applyFill="1" applyProtection="1">
      <protection hidden="1"/>
    </xf>
    <xf numFmtId="164" fontId="26" fillId="0" borderId="0" xfId="1" applyNumberFormat="1" applyFont="1" applyFill="1" applyProtection="1">
      <protection hidden="1"/>
    </xf>
    <xf numFmtId="0" fontId="26" fillId="0" borderId="0" xfId="0" applyFont="1" applyFill="1" applyAlignment="1" applyProtection="1">
      <alignment vertical="center"/>
      <protection hidden="1"/>
    </xf>
    <xf numFmtId="0" fontId="24" fillId="0" borderId="0" xfId="0" applyFont="1" applyFill="1" applyAlignment="1" applyProtection="1">
      <alignment horizontal="center" vertical="center" wrapText="1"/>
      <protection hidden="1"/>
    </xf>
    <xf numFmtId="0" fontId="24" fillId="0" borderId="0" xfId="0" applyFont="1" applyFill="1" applyAlignment="1" applyProtection="1">
      <alignment horizontal="center" vertical="center"/>
      <protection hidden="1"/>
    </xf>
    <xf numFmtId="0" fontId="24" fillId="0" borderId="0" xfId="0" applyFont="1" applyFill="1" applyAlignment="1" applyProtection="1">
      <alignment horizontal="center"/>
      <protection hidden="1"/>
    </xf>
    <xf numFmtId="0" fontId="25" fillId="0" borderId="0" xfId="0" applyFont="1" applyFill="1" applyAlignment="1" applyProtection="1">
      <alignment horizontal="center" vertical="center"/>
      <protection hidden="1"/>
    </xf>
    <xf numFmtId="165" fontId="25" fillId="0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Fill="1" applyAlignment="1" applyProtection="1">
      <alignment horizontal="center" vertical="center"/>
      <protection hidden="1"/>
    </xf>
    <xf numFmtId="165" fontId="26" fillId="0" borderId="0" xfId="0" applyNumberFormat="1" applyFont="1" applyFill="1" applyAlignment="1" applyProtection="1">
      <alignment horizontal="center" vertical="center"/>
      <protection hidden="1"/>
    </xf>
    <xf numFmtId="0" fontId="5" fillId="0" borderId="0" xfId="0" applyFont="1" applyFill="1" applyBorder="1" applyProtection="1">
      <protection hidden="1"/>
    </xf>
    <xf numFmtId="0" fontId="8" fillId="0" borderId="0" xfId="0" applyFont="1" applyFill="1" applyProtection="1">
      <protection hidden="1"/>
    </xf>
    <xf numFmtId="0" fontId="13" fillId="0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Protection="1">
      <protection hidden="1"/>
    </xf>
    <xf numFmtId="164" fontId="11" fillId="2" borderId="13" xfId="1" applyNumberFormat="1" applyFont="1" applyFill="1" applyBorder="1" applyAlignment="1" applyProtection="1">
      <alignment horizontal="left" vertical="center"/>
      <protection hidden="1"/>
    </xf>
    <xf numFmtId="164" fontId="11" fillId="2" borderId="14" xfId="1" applyNumberFormat="1" applyFont="1" applyFill="1" applyBorder="1" applyAlignment="1" applyProtection="1">
      <alignment horizontal="left" vertical="center"/>
      <protection hidden="1"/>
    </xf>
    <xf numFmtId="164" fontId="11" fillId="2" borderId="1" xfId="1" applyNumberFormat="1" applyFont="1" applyFill="1" applyBorder="1" applyAlignment="1" applyProtection="1">
      <alignment horizontal="left" vertical="center"/>
      <protection hidden="1"/>
    </xf>
    <xf numFmtId="164" fontId="11" fillId="2" borderId="3" xfId="1" applyNumberFormat="1" applyFont="1" applyFill="1" applyBorder="1" applyAlignment="1" applyProtection="1">
      <alignment horizontal="left" vertical="center"/>
      <protection hidden="1"/>
    </xf>
    <xf numFmtId="0" fontId="13" fillId="2" borderId="0" xfId="0" applyFont="1" applyFill="1" applyProtection="1"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Protection="1">
      <protection hidden="1"/>
    </xf>
    <xf numFmtId="0" fontId="13" fillId="2" borderId="0" xfId="0" applyFont="1" applyFill="1" applyAlignment="1" applyProtection="1">
      <alignment vertical="center"/>
      <protection hidden="1"/>
    </xf>
    <xf numFmtId="164" fontId="11" fillId="3" borderId="12" xfId="0" applyNumberFormat="1" applyFont="1" applyFill="1" applyBorder="1" applyAlignment="1" applyProtection="1">
      <alignment vertical="center"/>
      <protection hidden="1"/>
    </xf>
    <xf numFmtId="164" fontId="11" fillId="3" borderId="11" xfId="0" applyNumberFormat="1" applyFont="1" applyFill="1" applyBorder="1" applyAlignment="1" applyProtection="1">
      <alignment vertical="center"/>
      <protection hidden="1"/>
    </xf>
    <xf numFmtId="164" fontId="11" fillId="3" borderId="12" xfId="1" applyNumberFormat="1" applyFont="1" applyFill="1" applyBorder="1" applyAlignment="1" applyProtection="1">
      <alignment vertical="center"/>
      <protection hidden="1"/>
    </xf>
    <xf numFmtId="0" fontId="15" fillId="2" borderId="18" xfId="0" applyFont="1" applyFill="1" applyBorder="1" applyAlignment="1" applyProtection="1">
      <alignment horizontal="center" vertical="center" wrapText="1"/>
      <protection hidden="1"/>
    </xf>
    <xf numFmtId="0" fontId="15" fillId="3" borderId="18" xfId="0" applyFont="1" applyFill="1" applyBorder="1" applyAlignment="1" applyProtection="1">
      <alignment horizontal="center" vertical="center" wrapText="1"/>
      <protection hidden="1"/>
    </xf>
    <xf numFmtId="164" fontId="15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15" fillId="4" borderId="18" xfId="0" applyNumberFormat="1" applyFont="1" applyFill="1" applyBorder="1" applyAlignment="1" applyProtection="1">
      <alignment horizontal="center" vertical="center" wrapText="1"/>
      <protection hidden="1"/>
    </xf>
    <xf numFmtId="164" fontId="15" fillId="3" borderId="18" xfId="0" applyNumberFormat="1" applyFont="1" applyFill="1" applyBorder="1" applyAlignment="1" applyProtection="1">
      <alignment horizontal="center" vertical="center" wrapText="1"/>
      <protection hidden="1"/>
    </xf>
    <xf numFmtId="0" fontId="18" fillId="2" borderId="0" xfId="2" applyFont="1" applyFill="1" applyBorder="1" applyAlignment="1" applyProtection="1">
      <alignment vertical="center" wrapText="1"/>
      <protection locked="0" hidden="1"/>
    </xf>
    <xf numFmtId="0" fontId="18" fillId="2" borderId="0" xfId="2" applyFont="1" applyFill="1" applyBorder="1" applyAlignment="1" applyProtection="1">
      <alignment vertical="center"/>
      <protection locked="0" hidden="1"/>
    </xf>
    <xf numFmtId="164" fontId="15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17" fillId="2" borderId="0" xfId="2" applyNumberFormat="1" applyFont="1" applyFill="1" applyBorder="1" applyAlignment="1" applyProtection="1">
      <alignment vertical="center"/>
      <protection locked="0"/>
    </xf>
    <xf numFmtId="164" fontId="11" fillId="2" borderId="0" xfId="0" applyNumberFormat="1" applyFont="1" applyFill="1" applyBorder="1" applyAlignment="1" applyProtection="1">
      <alignment vertical="center"/>
      <protection hidden="1"/>
    </xf>
    <xf numFmtId="164" fontId="11" fillId="2" borderId="0" xfId="1" applyNumberFormat="1" applyFont="1" applyFill="1" applyBorder="1" applyAlignment="1" applyProtection="1">
      <alignment vertic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164" fontId="14" fillId="2" borderId="0" xfId="1" applyNumberFormat="1" applyFont="1" applyFill="1" applyProtection="1">
      <protection hidden="1"/>
    </xf>
    <xf numFmtId="0" fontId="29" fillId="2" borderId="0" xfId="0" applyFont="1" applyFill="1" applyBorder="1" applyProtection="1">
      <protection hidden="1"/>
    </xf>
    <xf numFmtId="0" fontId="29" fillId="2" borderId="0" xfId="0" applyFont="1" applyFill="1" applyProtection="1">
      <protection hidden="1"/>
    </xf>
    <xf numFmtId="0" fontId="5" fillId="2" borderId="0" xfId="0" applyFont="1" applyFill="1" applyBorder="1" applyAlignment="1" applyProtection="1">
      <protection hidden="1"/>
    </xf>
    <xf numFmtId="0" fontId="5" fillId="2" borderId="0" xfId="0" applyFont="1" applyFill="1" applyAlignment="1" applyProtection="1">
      <protection hidden="1"/>
    </xf>
    <xf numFmtId="0" fontId="8" fillId="2" borderId="0" xfId="0" applyFont="1" applyFill="1" applyAlignment="1" applyProtection="1">
      <protection hidden="1"/>
    </xf>
    <xf numFmtId="0" fontId="23" fillId="2" borderId="0" xfId="0" applyFont="1" applyFill="1" applyAlignment="1" applyProtection="1">
      <alignment horizontal="center"/>
      <protection hidden="1"/>
    </xf>
    <xf numFmtId="0" fontId="23" fillId="0" borderId="0" xfId="0" applyFont="1" applyFill="1" applyAlignment="1" applyProtection="1">
      <protection hidden="1"/>
    </xf>
    <xf numFmtId="0" fontId="5" fillId="0" borderId="0" xfId="0" applyFont="1" applyFill="1" applyAlignment="1" applyProtection="1">
      <protection hidden="1"/>
    </xf>
    <xf numFmtId="0" fontId="30" fillId="2" borderId="0" xfId="0" applyFont="1" applyFill="1" applyBorder="1" applyAlignment="1" applyProtection="1">
      <alignment vertical="center"/>
      <protection hidden="1"/>
    </xf>
    <xf numFmtId="41" fontId="4" fillId="2" borderId="0" xfId="0" applyNumberFormat="1" applyFont="1" applyFill="1" applyAlignment="1" applyProtection="1">
      <alignment horizontal="center"/>
      <protection hidden="1"/>
    </xf>
    <xf numFmtId="41" fontId="5" fillId="2" borderId="0" xfId="0" applyNumberFormat="1" applyFont="1" applyFill="1" applyProtection="1">
      <protection hidden="1"/>
    </xf>
    <xf numFmtId="41" fontId="5" fillId="2" borderId="0" xfId="0" applyNumberFormat="1" applyFont="1" applyFill="1" applyAlignment="1" applyProtection="1">
      <protection hidden="1"/>
    </xf>
    <xf numFmtId="41" fontId="18" fillId="2" borderId="0" xfId="2" applyNumberFormat="1" applyFont="1" applyFill="1" applyBorder="1" applyAlignment="1" applyProtection="1">
      <alignment vertical="center" wrapText="1"/>
      <protection locked="0" hidden="1"/>
    </xf>
    <xf numFmtId="41" fontId="5" fillId="2" borderId="0" xfId="0" applyNumberFormat="1" applyFont="1" applyFill="1" applyBorder="1" applyProtection="1">
      <protection hidden="1"/>
    </xf>
    <xf numFmtId="41" fontId="18" fillId="2" borderId="0" xfId="2" applyNumberFormat="1" applyFont="1" applyFill="1" applyBorder="1" applyAlignment="1" applyProtection="1">
      <alignment vertical="center"/>
      <protection locked="0" hidden="1"/>
    </xf>
    <xf numFmtId="41" fontId="13" fillId="2" borderId="0" xfId="0" applyNumberFormat="1" applyFont="1" applyFill="1" applyProtection="1">
      <protection hidden="1"/>
    </xf>
    <xf numFmtId="41" fontId="11" fillId="4" borderId="12" xfId="0" applyNumberFormat="1" applyFont="1" applyFill="1" applyBorder="1" applyAlignment="1" applyProtection="1">
      <alignment horizontal="right" vertical="center"/>
      <protection hidden="1"/>
    </xf>
    <xf numFmtId="41" fontId="15" fillId="2" borderId="0" xfId="0" applyNumberFormat="1" applyFont="1" applyFill="1" applyAlignment="1" applyProtection="1">
      <alignment vertical="center"/>
      <protection hidden="1"/>
    </xf>
    <xf numFmtId="41" fontId="11" fillId="4" borderId="18" xfId="0" quotePrefix="1" applyNumberFormat="1" applyFont="1" applyFill="1" applyBorder="1" applyAlignment="1" applyProtection="1">
      <alignment horizontal="center" vertical="center" wrapText="1"/>
      <protection hidden="1"/>
    </xf>
    <xf numFmtId="41" fontId="11" fillId="4" borderId="11" xfId="0" applyNumberFormat="1" applyFont="1" applyFill="1" applyBorder="1" applyAlignment="1" applyProtection="1">
      <alignment horizontal="right" vertical="center"/>
      <protection hidden="1"/>
    </xf>
    <xf numFmtId="41" fontId="5" fillId="0" borderId="0" xfId="0" applyNumberFormat="1" applyFont="1" applyFill="1" applyProtection="1">
      <protection hidden="1"/>
    </xf>
    <xf numFmtId="41" fontId="13" fillId="0" borderId="0" xfId="0" applyNumberFormat="1" applyFont="1" applyFill="1" applyAlignment="1" applyProtection="1">
      <alignment horizontal="center" vertical="center" wrapText="1"/>
      <protection hidden="1"/>
    </xf>
    <xf numFmtId="41" fontId="11" fillId="2" borderId="0" xfId="0" applyNumberFormat="1" applyFont="1" applyFill="1" applyBorder="1" applyAlignment="1" applyProtection="1">
      <alignment horizontal="center" vertical="center"/>
      <protection hidden="1"/>
    </xf>
    <xf numFmtId="41" fontId="11" fillId="2" borderId="6" xfId="0" applyNumberFormat="1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protection hidden="1"/>
    </xf>
    <xf numFmtId="0" fontId="5" fillId="2" borderId="26" xfId="0" applyFont="1" applyFill="1" applyBorder="1" applyAlignment="1" applyProtection="1">
      <alignment horizontal="center" vertical="center" wrapText="1"/>
      <protection hidden="1"/>
    </xf>
    <xf numFmtId="164" fontId="15" fillId="3" borderId="27" xfId="1" applyNumberFormat="1" applyFont="1" applyFill="1" applyBorder="1" applyAlignment="1" applyProtection="1">
      <alignment horizontal="center" vertical="center" wrapText="1"/>
      <protection hidden="1"/>
    </xf>
    <xf numFmtId="0" fontId="27" fillId="2" borderId="2" xfId="0" applyFont="1" applyFill="1" applyBorder="1" applyAlignment="1" applyProtection="1">
      <alignment vertical="center" wrapText="1"/>
      <protection hidden="1"/>
    </xf>
    <xf numFmtId="41" fontId="11" fillId="2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right"/>
      <protection hidden="1"/>
    </xf>
    <xf numFmtId="0" fontId="5" fillId="2" borderId="0" xfId="0" quotePrefix="1" applyFont="1" applyFill="1" applyProtection="1">
      <protection hidden="1"/>
    </xf>
    <xf numFmtId="164" fontId="31" fillId="2" borderId="6" xfId="0" applyNumberFormat="1" applyFont="1" applyFill="1" applyBorder="1" applyAlignment="1" applyProtection="1">
      <alignment vertical="center"/>
      <protection hidden="1"/>
    </xf>
    <xf numFmtId="164" fontId="31" fillId="2" borderId="0" xfId="2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horizontal="left"/>
      <protection hidden="1"/>
    </xf>
    <xf numFmtId="0" fontId="5" fillId="2" borderId="0" xfId="0" quotePrefix="1" applyFont="1" applyFill="1" applyBorder="1" applyProtection="1">
      <protection hidden="1"/>
    </xf>
    <xf numFmtId="0" fontId="13" fillId="2" borderId="0" xfId="0" applyFont="1" applyFill="1" applyAlignment="1" applyProtection="1">
      <alignment vertical="center" wrapText="1"/>
      <protection hidden="1"/>
    </xf>
    <xf numFmtId="41" fontId="5" fillId="2" borderId="0" xfId="0" applyNumberFormat="1" applyFont="1" applyFill="1" applyAlignment="1" applyProtection="1">
      <alignment horizontal="center" wrapText="1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0" fillId="2" borderId="4" xfId="0" applyFont="1" applyFill="1" applyBorder="1" applyAlignment="1" applyProtection="1">
      <alignment vertical="center"/>
      <protection hidden="1"/>
    </xf>
    <xf numFmtId="165" fontId="9" fillId="2" borderId="0" xfId="0" applyNumberFormat="1" applyFont="1" applyFill="1" applyAlignment="1" applyProtection="1">
      <alignment horizontal="right" vertical="top"/>
      <protection hidden="1"/>
    </xf>
    <xf numFmtId="6" fontId="5" fillId="0" borderId="0" xfId="0" applyNumberFormat="1" applyFont="1" applyFill="1" applyProtection="1">
      <protection hidden="1"/>
    </xf>
    <xf numFmtId="0" fontId="4" fillId="0" borderId="6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Protection="1">
      <protection hidden="1"/>
    </xf>
    <xf numFmtId="41" fontId="5" fillId="0" borderId="6" xfId="0" applyNumberFormat="1" applyFont="1" applyFill="1" applyBorder="1" applyProtection="1">
      <protection hidden="1"/>
    </xf>
    <xf numFmtId="0" fontId="8" fillId="0" borderId="6" xfId="0" applyFont="1" applyFill="1" applyBorder="1" applyProtection="1">
      <protection hidden="1"/>
    </xf>
    <xf numFmtId="0" fontId="23" fillId="0" borderId="6" xfId="0" applyFont="1" applyFill="1" applyBorder="1" applyAlignment="1" applyProtection="1">
      <alignment horizontal="center" vertical="center"/>
      <protection hidden="1"/>
    </xf>
    <xf numFmtId="0" fontId="23" fillId="0" borderId="6" xfId="0" applyFont="1" applyFill="1" applyBorder="1" applyProtection="1">
      <protection hidden="1"/>
    </xf>
    <xf numFmtId="0" fontId="5" fillId="0" borderId="6" xfId="0" applyFont="1" applyFill="1" applyBorder="1" applyAlignment="1" applyProtection="1">
      <alignment vertical="center"/>
      <protection hidden="1"/>
    </xf>
    <xf numFmtId="6" fontId="5" fillId="0" borderId="6" xfId="0" applyNumberFormat="1" applyFont="1" applyFill="1" applyBorder="1" applyProtection="1">
      <protection hidden="1"/>
    </xf>
    <xf numFmtId="0" fontId="15" fillId="2" borderId="20" xfId="0" applyFont="1" applyFill="1" applyBorder="1" applyAlignment="1" applyProtection="1">
      <alignment horizontal="center" vertical="center"/>
      <protection hidden="1"/>
    </xf>
    <xf numFmtId="0" fontId="15" fillId="2" borderId="21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left" vertical="center" wrapText="1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5" fillId="2" borderId="9" xfId="0" applyFont="1" applyFill="1" applyBorder="1" applyAlignment="1" applyProtection="1">
      <alignment horizontal="left" vertical="center" wrapText="1"/>
      <protection hidden="1"/>
    </xf>
    <xf numFmtId="0" fontId="15" fillId="2" borderId="10" xfId="0" applyFont="1" applyFill="1" applyBorder="1" applyAlignment="1" applyProtection="1">
      <alignment horizontal="left" vertical="center" wrapText="1"/>
      <protection hidden="1"/>
    </xf>
    <xf numFmtId="0" fontId="15" fillId="2" borderId="24" xfId="0" applyFont="1" applyFill="1" applyBorder="1" applyAlignment="1" applyProtection="1">
      <alignment horizontal="left" vertical="center" wrapText="1"/>
      <protection hidden="1"/>
    </xf>
    <xf numFmtId="0" fontId="15" fillId="2" borderId="25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right"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0" xfId="0" applyFont="1" applyFill="1" applyBorder="1" applyAlignment="1" applyProtection="1">
      <alignment horizontal="left" vertical="top" wrapText="1"/>
      <protection hidden="1"/>
    </xf>
    <xf numFmtId="0" fontId="11" fillId="4" borderId="8" xfId="0" applyFont="1" applyFill="1" applyBorder="1" applyAlignment="1" applyProtection="1">
      <alignment horizontal="center" vertical="center"/>
      <protection hidden="1"/>
    </xf>
    <xf numFmtId="41" fontId="11" fillId="4" borderId="22" xfId="0" quotePrefix="1" applyNumberFormat="1" applyFont="1" applyFill="1" applyBorder="1" applyAlignment="1" applyProtection="1">
      <alignment horizontal="center" vertical="center" wrapText="1"/>
      <protection hidden="1"/>
    </xf>
    <xf numFmtId="41" fontId="11" fillId="4" borderId="23" xfId="0" quotePrefix="1" applyNumberFormat="1" applyFont="1" applyFill="1" applyBorder="1" applyAlignment="1" applyProtection="1">
      <alignment horizontal="center" vertical="center" wrapText="1"/>
      <protection hidden="1"/>
    </xf>
    <xf numFmtId="0" fontId="27" fillId="2" borderId="0" xfId="0" applyFont="1" applyFill="1" applyBorder="1" applyAlignment="1" applyProtection="1">
      <alignment horizontal="right" vertical="center" wrapText="1" indent="1"/>
      <protection hidden="1"/>
    </xf>
    <xf numFmtId="0" fontId="27" fillId="2" borderId="27" xfId="0" applyFont="1" applyFill="1" applyBorder="1" applyAlignment="1" applyProtection="1">
      <alignment horizontal="right" vertical="center" wrapText="1"/>
      <protection hidden="1"/>
    </xf>
    <xf numFmtId="0" fontId="27" fillId="2" borderId="6" xfId="0" applyFont="1" applyFill="1" applyBorder="1" applyAlignment="1" applyProtection="1">
      <alignment horizontal="right" vertical="center" wrapText="1" indent="1"/>
      <protection hidden="1"/>
    </xf>
    <xf numFmtId="0" fontId="28" fillId="6" borderId="1" xfId="2" applyFont="1" applyBorder="1" applyAlignment="1" applyProtection="1">
      <alignment horizontal="left" vertical="center" wrapText="1" indent="1"/>
      <protection locked="0" hidden="1"/>
    </xf>
    <xf numFmtId="0" fontId="28" fillId="6" borderId="2" xfId="2" applyFont="1" applyBorder="1" applyAlignment="1" applyProtection="1">
      <alignment horizontal="left" vertical="center" wrapText="1" indent="1"/>
      <protection locked="0" hidden="1"/>
    </xf>
    <xf numFmtId="0" fontId="28" fillId="6" borderId="3" xfId="2" applyFont="1" applyBorder="1" applyAlignment="1" applyProtection="1">
      <alignment horizontal="left" vertical="center" wrapText="1" indent="1"/>
      <protection locked="0" hidden="1"/>
    </xf>
    <xf numFmtId="0" fontId="28" fillId="6" borderId="1" xfId="2" applyFont="1" applyBorder="1" applyAlignment="1" applyProtection="1">
      <alignment horizontal="left" vertical="center" indent="1"/>
      <protection locked="0" hidden="1"/>
    </xf>
    <xf numFmtId="0" fontId="28" fillId="6" borderId="2" xfId="2" applyFont="1" applyBorder="1" applyAlignment="1" applyProtection="1">
      <alignment horizontal="left" vertical="center" indent="1"/>
      <protection locked="0" hidden="1"/>
    </xf>
    <xf numFmtId="0" fontId="28" fillId="6" borderId="3" xfId="2" applyFont="1" applyBorder="1" applyAlignment="1" applyProtection="1">
      <alignment horizontal="left" vertical="center" indent="1"/>
      <protection locked="0" hidden="1"/>
    </xf>
  </cellXfs>
  <cellStyles count="8">
    <cellStyle name="Currency" xfId="1" builtinId="4"/>
    <cellStyle name="Currency 2" xfId="3"/>
    <cellStyle name="Followed Hyperlink" xfId="5" builtinId="9" hidden="1"/>
    <cellStyle name="Followed Hyperlink" xfId="7" builtinId="9" hidden="1"/>
    <cellStyle name="Hyperlink" xfId="4" builtinId="8" hidden="1"/>
    <cellStyle name="Hyperlink" xfId="6" builtinId="8" hidden="1"/>
    <cellStyle name="Input" xfId="2" builtinId="20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0091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203200</xdr:colOff>
      <xdr:row>1</xdr:row>
      <xdr:rowOff>0</xdr:rowOff>
    </xdr:from>
    <xdr:to>
      <xdr:col>2</xdr:col>
      <xdr:colOff>972098</xdr:colOff>
      <xdr:row>2</xdr:row>
      <xdr:rowOff>362811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01" y="203827"/>
          <a:ext cx="2619022" cy="1068367"/>
        </a:xfrm>
        <a:prstGeom prst="rect">
          <a:avLst/>
        </a:prstGeom>
      </xdr:spPr>
    </xdr:pic>
    <xdr:clientData/>
  </xdr:twoCellAnchor>
  <xdr:twoCellAnchor>
    <xdr:from>
      <xdr:col>1</xdr:col>
      <xdr:colOff>310921</xdr:colOff>
      <xdr:row>2</xdr:row>
      <xdr:rowOff>500009</xdr:rowOff>
    </xdr:from>
    <xdr:to>
      <xdr:col>19</xdr:col>
      <xdr:colOff>40954</xdr:colOff>
      <xdr:row>4</xdr:row>
      <xdr:rowOff>59835</xdr:rowOff>
    </xdr:to>
    <xdr:sp macro="" textlink="">
      <xdr:nvSpPr>
        <xdr:cNvPr id="4" name="TextBox 3"/>
        <xdr:cNvSpPr txBox="1"/>
      </xdr:nvSpPr>
      <xdr:spPr>
        <a:xfrm>
          <a:off x="610584" y="1398998"/>
          <a:ext cx="19293741" cy="97252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Please</a:t>
          </a:r>
          <a:r>
            <a:rPr lang="en-US" sz="1400" i="1" baseline="0"/>
            <a:t> complete the form below with your Member agency expenditures for 2015 - 16 and planned expenditures for 2016 - 17. When finished, you may submit your completed form to your consortium lead or designee for submission. </a:t>
          </a:r>
          <a:r>
            <a:rPr lang="en-US" sz="1400" b="1" i="1" baseline="0"/>
            <a:t>Please </a:t>
          </a:r>
          <a:r>
            <a:rPr lang="en-US" sz="1400" b="1" i="1" u="sng" baseline="0"/>
            <a:t>do not </a:t>
          </a:r>
          <a:r>
            <a:rPr lang="en-US" sz="1400" b="1" i="1" baseline="0"/>
            <a:t>submit your Member Allocations form directly to the AEBG Office.  To get started, please select your Consortium and Member Agency  using the drop-down menus below.</a:t>
          </a:r>
          <a:endParaRPr lang="en-US" sz="14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28151"/>
  <sheetViews>
    <sheetView tabSelected="1" zoomScale="90" zoomScaleNormal="90" zoomScalePageLayoutView="90" workbookViewId="0">
      <selection activeCell="M5" sqref="M5"/>
    </sheetView>
  </sheetViews>
  <sheetFormatPr defaultColWidth="0" defaultRowHeight="15" zeroHeight="1" x14ac:dyDescent="0.25"/>
  <cols>
    <col min="1" max="1" width="4" style="3" customWidth="1"/>
    <col min="2" max="2" width="24.3984375" style="62" customWidth="1"/>
    <col min="3" max="3" width="22.5" style="62" customWidth="1"/>
    <col min="4" max="9" width="13.8984375" style="7" customWidth="1"/>
    <col min="10" max="10" width="13.8984375" style="110" customWidth="1"/>
    <col min="11" max="11" width="2" style="63" customWidth="1"/>
    <col min="12" max="19" width="13.8984375" style="7" customWidth="1"/>
    <col min="20" max="20" width="3.3984375" style="43" customWidth="1"/>
    <col min="21" max="21" width="11.09765625" style="43" hidden="1" customWidth="1"/>
    <col min="22" max="25" width="3.8984375" style="43" hidden="1" customWidth="1"/>
    <col min="26" max="30" width="3.8984375" style="42" hidden="1" customWidth="1"/>
    <col min="31" max="31" width="43.09765625" style="42" hidden="1" customWidth="1"/>
    <col min="32" max="32" width="37.09765625" style="42" hidden="1" customWidth="1"/>
    <col min="33" max="33" width="41.59765625" style="42" hidden="1" customWidth="1"/>
    <col min="34" max="34" width="33" style="42" hidden="1" customWidth="1"/>
    <col min="35" max="35" width="43.09765625" style="8" hidden="1" customWidth="1"/>
    <col min="36" max="36" width="70.59765625" style="8" hidden="1" customWidth="1"/>
    <col min="37" max="37" width="6.8984375" style="8" hidden="1" customWidth="1"/>
    <col min="38" max="38" width="66.09765625" style="8" hidden="1" customWidth="1"/>
    <col min="39" max="40" width="25.5" style="7" hidden="1" customWidth="1"/>
    <col min="41" max="42" width="15" style="7" hidden="1" customWidth="1"/>
    <col min="43" max="16384" width="10.8984375" style="7" hidden="1"/>
  </cols>
  <sheetData>
    <row r="1" spans="1:41" s="3" customFormat="1" x14ac:dyDescent="0.25">
      <c r="A1" s="1"/>
      <c r="B1" s="1"/>
      <c r="C1" s="1"/>
      <c r="D1" s="1"/>
      <c r="E1" s="1"/>
      <c r="F1" s="1"/>
      <c r="G1" s="1"/>
      <c r="H1" s="1"/>
      <c r="I1" s="1"/>
      <c r="J1" s="99"/>
      <c r="K1" s="1"/>
      <c r="L1" s="1"/>
      <c r="M1" s="1"/>
      <c r="N1" s="1"/>
      <c r="O1" s="1"/>
      <c r="P1" s="1"/>
      <c r="Q1" s="1"/>
      <c r="R1" s="1"/>
      <c r="S1" s="1"/>
      <c r="T1" s="40"/>
      <c r="U1" s="43"/>
      <c r="V1" s="43"/>
      <c r="W1" s="43"/>
      <c r="X1" s="43"/>
      <c r="Y1" s="43"/>
      <c r="Z1" s="41"/>
      <c r="AA1" s="41"/>
      <c r="AB1" s="41"/>
      <c r="AC1" s="41"/>
      <c r="AD1" s="41"/>
      <c r="AE1" s="41" t="s">
        <v>2</v>
      </c>
      <c r="AF1" s="41" t="s">
        <v>3</v>
      </c>
      <c r="AG1" s="41" t="s">
        <v>4</v>
      </c>
      <c r="AH1" s="41" t="s">
        <v>5</v>
      </c>
      <c r="AI1" s="2" t="s">
        <v>6</v>
      </c>
      <c r="AJ1" s="2" t="s">
        <v>7</v>
      </c>
      <c r="AK1" s="2" t="s">
        <v>8</v>
      </c>
      <c r="AL1" s="2" t="s">
        <v>9</v>
      </c>
      <c r="AM1" s="2" t="s">
        <v>10</v>
      </c>
      <c r="AN1" s="2" t="s">
        <v>1011</v>
      </c>
      <c r="AO1" s="3" t="s">
        <v>1000</v>
      </c>
    </row>
    <row r="2" spans="1:41" ht="54.9" customHeight="1" x14ac:dyDescent="0.25">
      <c r="A2" s="4"/>
      <c r="B2" s="5"/>
      <c r="C2" s="5"/>
      <c r="D2" s="148" t="s">
        <v>1004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40"/>
      <c r="AE2" s="42" t="s">
        <v>11</v>
      </c>
      <c r="AF2" s="42" t="str">
        <f t="shared" ref="AF2:AF41" si="0">IFERROR(INDEX(AL:AL,MATCH(ROW(AO1),AK:AK,0)),"")</f>
        <v>Amador County Unified School District</v>
      </c>
      <c r="AG2" s="42" t="str">
        <f t="shared" ref="AG2:AG41" si="1">IFERROR(INDEX(AJ:AJ,MATCH(ROW(AO1),AK:AK,0)),"")</f>
        <v>361_Amador County Unified School District</v>
      </c>
      <c r="AH2" s="43" t="str">
        <f>ADDRESS(MATCH(1,AK:AK,0),COLUMN(AL1))&amp;":"&amp;ADDRESS(MATCH(MAX(AK:AK),AK:AK,0),COLUMN(AL1))</f>
        <v>$AL$149:$AL$162</v>
      </c>
      <c r="AI2" s="13" t="s">
        <v>11</v>
      </c>
      <c r="AJ2" s="8" t="s">
        <v>1017</v>
      </c>
      <c r="AK2" s="8" t="str">
        <f>IF($C$6=AI2,MAX($AK$1:AK1)+1,"n/a")</f>
        <v>n/a</v>
      </c>
      <c r="AL2" s="8" t="s">
        <v>1016</v>
      </c>
      <c r="AM2" s="131">
        <v>630850</v>
      </c>
      <c r="AN2" s="131">
        <v>663431</v>
      </c>
    </row>
    <row r="3" spans="1:41" ht="60.9" customHeight="1" x14ac:dyDescent="0.25">
      <c r="A3" s="1"/>
      <c r="B3" s="9"/>
      <c r="C3" s="9"/>
      <c r="D3" s="6"/>
      <c r="E3" s="6"/>
      <c r="F3" s="6"/>
      <c r="G3" s="6"/>
      <c r="H3" s="6"/>
      <c r="I3" s="6"/>
      <c r="J3" s="100"/>
      <c r="K3" s="10"/>
      <c r="L3" s="6"/>
      <c r="M3" s="6"/>
      <c r="N3" s="6"/>
      <c r="O3" s="6"/>
      <c r="P3" s="6"/>
      <c r="Q3" s="6"/>
      <c r="R3" s="11"/>
      <c r="S3" s="130" t="s">
        <v>1018</v>
      </c>
      <c r="T3" s="40"/>
      <c r="AE3" s="42" t="s">
        <v>12</v>
      </c>
      <c r="AF3" s="42" t="str">
        <f t="shared" si="0"/>
        <v>Center Joint Unified School District</v>
      </c>
      <c r="AG3" s="42" t="str">
        <f t="shared" si="1"/>
        <v>151_Center Joint Unified School District</v>
      </c>
      <c r="AH3" s="41" t="s">
        <v>15</v>
      </c>
      <c r="AI3" s="13" t="s">
        <v>11</v>
      </c>
      <c r="AJ3" s="13" t="s">
        <v>33</v>
      </c>
      <c r="AK3" s="8" t="str">
        <f>IF($C$6=AI3,MAX($AK$1:AK2)+1,"n/a")</f>
        <v>n/a</v>
      </c>
      <c r="AL3" s="13" t="s">
        <v>34</v>
      </c>
      <c r="AM3" s="131">
        <v>908755</v>
      </c>
      <c r="AN3" s="131">
        <v>908755</v>
      </c>
    </row>
    <row r="4" spans="1:41" ht="51" customHeight="1" x14ac:dyDescent="0.25">
      <c r="A4" s="1"/>
      <c r="B4" s="9"/>
      <c r="C4" s="9"/>
      <c r="D4" s="6"/>
      <c r="E4" s="6"/>
      <c r="F4" s="6"/>
      <c r="G4" s="6"/>
      <c r="H4" s="6"/>
      <c r="I4" s="6"/>
      <c r="J4" s="100"/>
      <c r="K4" s="10"/>
      <c r="L4" s="6"/>
      <c r="M4" s="6"/>
      <c r="N4" s="6"/>
      <c r="O4" s="6"/>
      <c r="P4" s="6"/>
      <c r="Q4" s="6"/>
      <c r="R4" s="6"/>
      <c r="S4" s="6"/>
      <c r="T4" s="40"/>
      <c r="AE4" s="42" t="s">
        <v>14</v>
      </c>
      <c r="AF4" s="42" t="str">
        <f t="shared" si="0"/>
        <v>Davis Joint Unified School District</v>
      </c>
      <c r="AG4" s="42" t="str">
        <f t="shared" si="1"/>
        <v>12_Davis Joint Unified School District</v>
      </c>
      <c r="AH4" s="42" t="str">
        <f>INDEX(AG:AG,MATCH($C$8,AF:AF,0))</f>
        <v>346_El Dorado County Office of Education</v>
      </c>
      <c r="AI4" s="13" t="s">
        <v>11</v>
      </c>
      <c r="AJ4" s="13" t="s">
        <v>37</v>
      </c>
      <c r="AK4" s="8" t="str">
        <f>IF($C$6=AI4,MAX($AK$1:AK3)+1,"n/a")</f>
        <v>n/a</v>
      </c>
      <c r="AL4" s="13" t="s">
        <v>38</v>
      </c>
      <c r="AM4" s="131">
        <v>0</v>
      </c>
      <c r="AN4" s="131">
        <v>0</v>
      </c>
    </row>
    <row r="5" spans="1:41" s="97" customFormat="1" ht="53.1" customHeight="1" thickBot="1" x14ac:dyDescent="0.3">
      <c r="A5" s="1"/>
      <c r="B5" s="98"/>
      <c r="C5" s="92"/>
      <c r="D5" s="93"/>
      <c r="E5" s="93"/>
      <c r="F5" s="93"/>
      <c r="G5" s="93"/>
      <c r="H5" s="93"/>
      <c r="I5" s="93"/>
      <c r="J5" s="101"/>
      <c r="K5" s="94"/>
      <c r="L5" s="93"/>
      <c r="M5" s="93"/>
      <c r="N5" s="93"/>
      <c r="O5" s="114"/>
      <c r="P5" s="114"/>
      <c r="Q5" s="115" t="s">
        <v>1006</v>
      </c>
      <c r="R5" s="115" t="s">
        <v>1007</v>
      </c>
      <c r="S5" s="115" t="s">
        <v>1008</v>
      </c>
      <c r="T5" s="95"/>
      <c r="U5" s="41"/>
      <c r="V5" s="41"/>
      <c r="W5" s="41"/>
      <c r="X5" s="41"/>
      <c r="Y5" s="41"/>
      <c r="Z5" s="96"/>
      <c r="AA5" s="96"/>
      <c r="AB5" s="96"/>
      <c r="AC5" s="96"/>
      <c r="AD5" s="96"/>
      <c r="AE5" s="24" t="s">
        <v>18</v>
      </c>
      <c r="AF5" s="42" t="str">
        <f t="shared" si="0"/>
        <v>El Dorado County Office of Education</v>
      </c>
      <c r="AG5" s="42" t="str">
        <f t="shared" si="1"/>
        <v>346_El Dorado County Office of Education</v>
      </c>
      <c r="AH5" s="2"/>
      <c r="AI5" s="73" t="s">
        <v>12</v>
      </c>
      <c r="AJ5" s="73" t="s">
        <v>41</v>
      </c>
      <c r="AK5" s="8" t="str">
        <f>IF($C$6=AI5,MAX($AK$1:AK4)+1,"n/a")</f>
        <v>n/a</v>
      </c>
      <c r="AL5" s="73" t="s">
        <v>42</v>
      </c>
      <c r="AM5" s="131">
        <v>0</v>
      </c>
      <c r="AN5" s="131">
        <v>0</v>
      </c>
    </row>
    <row r="6" spans="1:41" ht="30" customHeight="1" x14ac:dyDescent="0.25">
      <c r="A6" s="1"/>
      <c r="B6" s="128" t="s">
        <v>13</v>
      </c>
      <c r="C6" s="160" t="s">
        <v>99</v>
      </c>
      <c r="D6" s="161"/>
      <c r="E6" s="161"/>
      <c r="F6" s="161"/>
      <c r="G6" s="161"/>
      <c r="H6" s="162"/>
      <c r="I6" s="82"/>
      <c r="J6" s="102"/>
      <c r="K6" s="10"/>
      <c r="L6" s="6"/>
      <c r="M6" s="93"/>
      <c r="N6" s="93"/>
      <c r="O6" s="158" t="s">
        <v>1009</v>
      </c>
      <c r="P6" s="158"/>
      <c r="Q6" s="116">
        <f>INDEX(AM:AM,MATCH(AH4,AJ:AJ,0))</f>
        <v>170071</v>
      </c>
      <c r="R6" s="116">
        <f>Q6</f>
        <v>170071</v>
      </c>
      <c r="S6" s="116">
        <f>INDEX(AN:AN,MATCH(AH4,AJ:AJ,0))</f>
        <v>170071</v>
      </c>
      <c r="T6" s="40"/>
      <c r="AE6" s="42" t="s">
        <v>19</v>
      </c>
      <c r="AF6" s="42" t="str">
        <f t="shared" si="0"/>
        <v>Elk Grove Unified School District</v>
      </c>
      <c r="AG6" s="42" t="str">
        <f t="shared" si="1"/>
        <v>157_Elk Grove Unified School District</v>
      </c>
      <c r="AH6" s="41">
        <f>MATCH(AH4,AG:AG,0)</f>
        <v>5</v>
      </c>
      <c r="AI6" s="119" t="s">
        <v>12</v>
      </c>
      <c r="AJ6" s="119" t="s">
        <v>45</v>
      </c>
      <c r="AK6" s="8" t="str">
        <f>IF($C$6=AI6,MAX($AK$1:AK5)+1,"n/a")</f>
        <v>n/a</v>
      </c>
      <c r="AL6" s="119" t="s">
        <v>17</v>
      </c>
      <c r="AM6" s="131">
        <v>3712115</v>
      </c>
      <c r="AN6" s="131">
        <v>3758343</v>
      </c>
    </row>
    <row r="7" spans="1:41" ht="3.9" customHeight="1" x14ac:dyDescent="0.4">
      <c r="A7" s="1"/>
      <c r="B7" s="128"/>
      <c r="C7" s="90"/>
      <c r="D7" s="91"/>
      <c r="E7" s="91"/>
      <c r="F7" s="91"/>
      <c r="G7" s="91"/>
      <c r="H7" s="90"/>
      <c r="I7" s="9"/>
      <c r="J7" s="103"/>
      <c r="K7" s="10"/>
      <c r="L7" s="6"/>
      <c r="M7" s="93"/>
      <c r="N7" s="93"/>
      <c r="O7" s="117"/>
      <c r="P7" s="117"/>
      <c r="Q7" s="118"/>
      <c r="R7" s="118"/>
      <c r="S7" s="118"/>
      <c r="T7" s="40"/>
      <c r="AE7" s="42" t="s">
        <v>20</v>
      </c>
      <c r="AF7" s="42" t="str">
        <f t="shared" si="0"/>
        <v>Folsom-Cordova Unified School District</v>
      </c>
      <c r="AG7" s="42" t="str">
        <f t="shared" si="1"/>
        <v>156_Folsom-Cordova Unified School District</v>
      </c>
      <c r="AH7" s="41" t="s">
        <v>998</v>
      </c>
      <c r="AI7" s="19" t="s">
        <v>12</v>
      </c>
      <c r="AJ7" s="19" t="s">
        <v>48</v>
      </c>
      <c r="AK7" s="8" t="str">
        <f>IF($C$6=AI7,MAX($AK$1:AK6)+1,"n/a")</f>
        <v>n/a</v>
      </c>
      <c r="AL7" s="19" t="s">
        <v>49</v>
      </c>
      <c r="AM7" s="131">
        <v>45390</v>
      </c>
      <c r="AN7" s="131">
        <v>45390</v>
      </c>
    </row>
    <row r="8" spans="1:41" ht="30" customHeight="1" x14ac:dyDescent="0.25">
      <c r="A8" s="1"/>
      <c r="B8" s="129" t="s">
        <v>16</v>
      </c>
      <c r="C8" s="163" t="s">
        <v>367</v>
      </c>
      <c r="D8" s="164"/>
      <c r="E8" s="164"/>
      <c r="F8" s="164"/>
      <c r="G8" s="164"/>
      <c r="H8" s="165"/>
      <c r="I8" s="83"/>
      <c r="J8" s="104"/>
      <c r="K8" s="10"/>
      <c r="L8" s="120"/>
      <c r="M8" s="121"/>
      <c r="N8" s="93"/>
      <c r="O8" s="157" t="s">
        <v>22</v>
      </c>
      <c r="P8" s="157"/>
      <c r="Q8" s="112" t="str">
        <f>IF(Q6=F22," - ",IF(Q6-F22&gt;0,TEXT(Q6-F22,"$#,###")&amp;" ▼",TEXT(ABS(Q6-F22),"$#,###")&amp;" ▲"))</f>
        <v>$170,071 ▼</v>
      </c>
      <c r="R8" s="112" t="str">
        <f>IF(I22=R6," - ",IF(R6-I22&gt;0,TEXT(R6-I22,"$#,###")&amp;" ▼",TEXT(ABS(R6-I22),"$#,###")&amp;" ▲"))</f>
        <v>$170,071 ▼</v>
      </c>
      <c r="S8" s="112" t="str">
        <f>IF(L22=S6," - ",IF(S6-L22&gt;0,TEXT(S6-L22,"$#,###")&amp;" ▼",TEXT(ABS(S6-L22),"$#,###")&amp;" ▲"))</f>
        <v>$170,071 ▼</v>
      </c>
      <c r="T8" s="40"/>
      <c r="U8" s="55"/>
      <c r="V8" s="55"/>
      <c r="W8" s="55"/>
      <c r="X8" s="55"/>
      <c r="Y8" s="55"/>
      <c r="AE8" s="42" t="s">
        <v>21</v>
      </c>
      <c r="AF8" s="42" t="str">
        <f t="shared" si="0"/>
        <v>Galt Joint Union High School District</v>
      </c>
      <c r="AG8" s="42" t="str">
        <f t="shared" si="1"/>
        <v>155_Galt Joint Union High School District</v>
      </c>
      <c r="AH8" s="44" t="str">
        <f ca="1">$C$6&amp;"_"&amp;$C$8&amp;"_"&amp;NOW()</f>
        <v>28 Capital (Los Rios)_El Dorado County Office of Education_43080.6592115741</v>
      </c>
      <c r="AI8" s="24" t="s">
        <v>14</v>
      </c>
      <c r="AJ8" s="24" t="s">
        <v>52</v>
      </c>
      <c r="AK8" s="8" t="str">
        <f>IF($C$6=AI8,MAX($AK$1:AK7)+1,"n/a")</f>
        <v>n/a</v>
      </c>
      <c r="AL8" s="24" t="s">
        <v>53</v>
      </c>
      <c r="AM8" s="131">
        <v>115000</v>
      </c>
      <c r="AN8" s="131">
        <v>108965</v>
      </c>
    </row>
    <row r="9" spans="1:41" s="12" customFormat="1" ht="24.9" customHeight="1" x14ac:dyDescent="0.25">
      <c r="A9" s="1"/>
      <c r="B9" s="1"/>
      <c r="C9" s="153" t="str">
        <f>IF(ISNA(AH6),"Please select from the list of member agencies affiliated with the selected Consortium","")</f>
        <v/>
      </c>
      <c r="D9" s="153"/>
      <c r="E9" s="153"/>
      <c r="F9" s="153"/>
      <c r="G9" s="153"/>
      <c r="H9" s="153"/>
      <c r="I9" s="153"/>
      <c r="J9" s="153"/>
      <c r="K9" s="65"/>
      <c r="L9" s="120"/>
      <c r="M9" s="121" t="s">
        <v>1012</v>
      </c>
      <c r="N9" s="93"/>
      <c r="O9" s="157" t="s">
        <v>68</v>
      </c>
      <c r="P9" s="157"/>
      <c r="Q9" s="112" t="str">
        <f>IF(F30=Q6," - ",IF(Q6-F30&gt;0,TEXT(Q6-F30,"$#,###")&amp;" ▼",TEXT(ABS(Q6-F30),"$#,###")&amp;" ▲"))</f>
        <v>$170,071 ▼</v>
      </c>
      <c r="R9" s="112" t="str">
        <f>IF(I30=R6," - ",IF(R6-I30&gt;0,TEXT(R6-I30,"$#,###")&amp;" ▼",TEXT(ABS(R6-I30),"$#,###")&amp;" ▲"))</f>
        <v>$170,071 ▼</v>
      </c>
      <c r="S9" s="112" t="str">
        <f>IF(L30=S6," - ",IF(S6-L30&gt;0,TEXT(S6-L30,"$#,###")&amp;" ▼",TEXT(ABS(S6-L30),"$#,###")&amp;" ▲"))</f>
        <v>$170,071 ▼</v>
      </c>
      <c r="T9" s="40"/>
      <c r="U9" s="56"/>
      <c r="V9" s="56"/>
      <c r="W9" s="56"/>
      <c r="X9" s="56"/>
      <c r="Y9" s="56"/>
      <c r="Z9" s="45"/>
      <c r="AA9" s="45"/>
      <c r="AB9" s="45"/>
      <c r="AC9" s="45"/>
      <c r="AD9" s="45"/>
      <c r="AE9" s="8" t="s">
        <v>152</v>
      </c>
      <c r="AF9" s="42" t="str">
        <f t="shared" si="0"/>
        <v>Los Rios Community College District</v>
      </c>
      <c r="AG9" s="42" t="str">
        <f t="shared" si="1"/>
        <v>421_Los Rios Community College District</v>
      </c>
      <c r="AH9" s="57" t="s">
        <v>999</v>
      </c>
      <c r="AI9" s="24" t="s">
        <v>14</v>
      </c>
      <c r="AJ9" s="24" t="s">
        <v>56</v>
      </c>
      <c r="AK9" s="8" t="str">
        <f>IF($C$6=AI9,MAX($AK$1:AK8)+1,"n/a")</f>
        <v>n/a</v>
      </c>
      <c r="AL9" s="24" t="s">
        <v>57</v>
      </c>
      <c r="AM9" s="131">
        <v>0</v>
      </c>
      <c r="AN9" s="131">
        <v>0</v>
      </c>
    </row>
    <row r="10" spans="1:41" s="12" customFormat="1" ht="32.1" customHeight="1" x14ac:dyDescent="0.25">
      <c r="A10" s="1"/>
      <c r="B10" s="9"/>
      <c r="C10" s="9"/>
      <c r="D10" s="6"/>
      <c r="E10" s="6"/>
      <c r="F10" s="6"/>
      <c r="G10" s="6"/>
      <c r="H10" s="6"/>
      <c r="I10" s="6"/>
      <c r="J10" s="127"/>
      <c r="K10" s="10"/>
      <c r="L10" s="6"/>
      <c r="M10" s="93"/>
      <c r="N10" s="93"/>
      <c r="O10" s="159" t="s">
        <v>1010</v>
      </c>
      <c r="P10" s="159"/>
      <c r="Q10" s="113" t="str">
        <f>IF(F41=Q6," - ",IF(Q6-F41&gt;0,TEXT(Q6-F41,"$#,###")&amp;" ▼",TEXT(ABS(Q6-F41),"$#,###")&amp;" ▲"))</f>
        <v>$170,071 ▼</v>
      </c>
      <c r="R10" s="113" t="str">
        <f>IF(I41=R6," - ",IF(R6-I41&gt;0,TEXT(R6-I41,"$#,###")&amp;" ▼",TEXT(ABS(R6-I41),"$#,###")&amp;" ▲"))</f>
        <v>$170,071 ▼</v>
      </c>
      <c r="S10" s="113"/>
      <c r="T10" s="40"/>
      <c r="U10" s="56"/>
      <c r="V10" s="56"/>
      <c r="W10" s="56"/>
      <c r="X10" s="56"/>
      <c r="Y10" s="56"/>
      <c r="Z10" s="45"/>
      <c r="AA10" s="45"/>
      <c r="AB10" s="45"/>
      <c r="AC10" s="45"/>
      <c r="AD10" s="45"/>
      <c r="AE10" s="45" t="s">
        <v>32</v>
      </c>
      <c r="AF10" s="42" t="str">
        <f t="shared" si="0"/>
        <v>Natomas Unified School District</v>
      </c>
      <c r="AG10" s="42" t="str">
        <f t="shared" si="1"/>
        <v>150_Natomas Unified School District</v>
      </c>
      <c r="AH10" s="45" t="str">
        <f ca="1">MID(CELL("filename"),SEARCH("[",CELL("filename"))+1,SEARCH("]",CELL("filename"))-SEARCH("[",CELL("filename"))-1)</f>
        <v>7.26.16 aebg_memberexpenditures_160722.xlsx</v>
      </c>
      <c r="AI10" s="24" t="s">
        <v>14</v>
      </c>
      <c r="AJ10" s="24" t="s">
        <v>60</v>
      </c>
      <c r="AK10" s="8" t="str">
        <f>IF($C$6=AI10,MAX($AK$1:AK9)+1,"n/a")</f>
        <v>n/a</v>
      </c>
      <c r="AL10" s="24" t="s">
        <v>61</v>
      </c>
      <c r="AM10" s="131">
        <v>522308</v>
      </c>
      <c r="AN10" s="131">
        <v>521959</v>
      </c>
    </row>
    <row r="11" spans="1:41" s="70" customFormat="1" ht="9" customHeight="1" x14ac:dyDescent="0.25">
      <c r="A11" s="1"/>
      <c r="J11" s="105"/>
      <c r="R11" s="126"/>
      <c r="T11" s="40"/>
      <c r="U11" s="71"/>
      <c r="V11" s="71"/>
      <c r="W11" s="71"/>
      <c r="X11" s="71"/>
      <c r="Y11" s="71"/>
      <c r="Z11" s="72"/>
      <c r="AA11" s="72"/>
      <c r="AB11" s="72"/>
      <c r="AC11" s="72"/>
      <c r="AD11" s="72"/>
      <c r="AE11" s="72" t="s">
        <v>36</v>
      </c>
      <c r="AF11" s="42" t="str">
        <f t="shared" si="0"/>
        <v>Sacramento City Unified School District</v>
      </c>
      <c r="AG11" s="42" t="str">
        <f t="shared" si="1"/>
        <v>153_Sacramento City Unified School District</v>
      </c>
      <c r="AH11" s="72"/>
      <c r="AI11" s="26" t="s">
        <v>14</v>
      </c>
      <c r="AJ11" s="26" t="s">
        <v>63</v>
      </c>
      <c r="AK11" s="8" t="str">
        <f>IF($C$6=AI11,MAX($AK$1:AK10)+1,"n/a")</f>
        <v>n/a</v>
      </c>
      <c r="AL11" s="26" t="s">
        <v>64</v>
      </c>
      <c r="AM11" s="131">
        <v>200000</v>
      </c>
      <c r="AN11" s="131">
        <v>229400</v>
      </c>
    </row>
    <row r="12" spans="1:41" s="16" customFormat="1" ht="30" customHeight="1" x14ac:dyDescent="0.25">
      <c r="A12" s="15" t="s">
        <v>0</v>
      </c>
      <c r="B12" s="14"/>
      <c r="C12" s="9"/>
      <c r="D12" s="149" t="s">
        <v>995</v>
      </c>
      <c r="E12" s="150"/>
      <c r="F12" s="150"/>
      <c r="G12" s="150"/>
      <c r="H12" s="150"/>
      <c r="I12" s="150"/>
      <c r="J12" s="151"/>
      <c r="K12" s="10"/>
      <c r="L12" s="152" t="s">
        <v>996</v>
      </c>
      <c r="M12" s="152"/>
      <c r="N12" s="152"/>
      <c r="O12" s="152"/>
      <c r="P12" s="152"/>
      <c r="Q12" s="152"/>
      <c r="R12" s="152"/>
      <c r="S12" s="152"/>
      <c r="T12" s="46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5" t="s">
        <v>40</v>
      </c>
      <c r="AF12" s="42" t="str">
        <f t="shared" si="0"/>
        <v>Sacramento County Office of Education</v>
      </c>
      <c r="AG12" s="42" t="str">
        <f t="shared" si="1"/>
        <v>158_Sacramento County Office of Education</v>
      </c>
      <c r="AH12" s="48"/>
      <c r="AI12" s="24" t="s">
        <v>18</v>
      </c>
      <c r="AJ12" s="24" t="s">
        <v>66</v>
      </c>
      <c r="AK12" s="8" t="str">
        <f>IF($C$6=AI12,MAX($AK$1:AK11)+1,"n/a")</f>
        <v>n/a</v>
      </c>
      <c r="AL12" s="24" t="s">
        <v>67</v>
      </c>
      <c r="AM12" s="131">
        <v>134617</v>
      </c>
      <c r="AN12" s="131">
        <v>173251</v>
      </c>
    </row>
    <row r="13" spans="1:41" s="18" customFormat="1" ht="21.9" customHeight="1" x14ac:dyDescent="0.25">
      <c r="A13" s="17"/>
      <c r="B13" s="15" t="s">
        <v>997</v>
      </c>
      <c r="C13" s="15" t="s">
        <v>1</v>
      </c>
      <c r="D13" s="154" t="s">
        <v>1001</v>
      </c>
      <c r="E13" s="154"/>
      <c r="F13" s="154"/>
      <c r="G13" s="154" t="s">
        <v>1003</v>
      </c>
      <c r="H13" s="154"/>
      <c r="I13" s="154"/>
      <c r="J13" s="155" t="s">
        <v>1002</v>
      </c>
      <c r="K13" s="15"/>
      <c r="L13" s="152"/>
      <c r="M13" s="152"/>
      <c r="N13" s="152"/>
      <c r="O13" s="152"/>
      <c r="P13" s="152"/>
      <c r="Q13" s="152"/>
      <c r="R13" s="152"/>
      <c r="S13" s="152"/>
      <c r="T13" s="49"/>
      <c r="U13" s="58"/>
      <c r="V13" s="58"/>
      <c r="W13" s="58"/>
      <c r="X13" s="59"/>
      <c r="Y13" s="58"/>
      <c r="Z13" s="50"/>
      <c r="AA13" s="50"/>
      <c r="AB13" s="50"/>
      <c r="AC13" s="50"/>
      <c r="AD13" s="50"/>
      <c r="AE13" s="47" t="s">
        <v>44</v>
      </c>
      <c r="AF13" s="42" t="str">
        <f t="shared" si="0"/>
        <v>San Juan Unified School District</v>
      </c>
      <c r="AG13" s="42" t="str">
        <f t="shared" si="1"/>
        <v>152_San Juan Unified School District</v>
      </c>
      <c r="AH13" s="50"/>
      <c r="AI13" s="24" t="s">
        <v>18</v>
      </c>
      <c r="AJ13" s="24" t="s">
        <v>70</v>
      </c>
      <c r="AK13" s="8" t="str">
        <f>IF($C$6=AI13,MAX($AK$1:AK12)+1,"n/a")</f>
        <v>n/a</v>
      </c>
      <c r="AL13" s="24" t="s">
        <v>71</v>
      </c>
      <c r="AM13" s="131">
        <v>428322</v>
      </c>
      <c r="AN13" s="131">
        <v>457775</v>
      </c>
    </row>
    <row r="14" spans="1:41" s="23" customFormat="1" ht="35.1" customHeight="1" thickBot="1" x14ac:dyDescent="0.3">
      <c r="A14" s="20" t="str">
        <f>$C$6</f>
        <v>28 Capital (Los Rios)</v>
      </c>
      <c r="B14" s="140" t="s">
        <v>22</v>
      </c>
      <c r="C14" s="141"/>
      <c r="D14" s="77" t="s">
        <v>23</v>
      </c>
      <c r="E14" s="77" t="s">
        <v>24</v>
      </c>
      <c r="F14" s="78" t="s">
        <v>25</v>
      </c>
      <c r="G14" s="77" t="s">
        <v>23</v>
      </c>
      <c r="H14" s="77" t="s">
        <v>24</v>
      </c>
      <c r="I14" s="78" t="s">
        <v>25</v>
      </c>
      <c r="J14" s="156"/>
      <c r="K14" s="88"/>
      <c r="L14" s="79" t="s">
        <v>26</v>
      </c>
      <c r="M14" s="79" t="s">
        <v>27</v>
      </c>
      <c r="N14" s="79" t="s">
        <v>28</v>
      </c>
      <c r="O14" s="79" t="s">
        <v>29</v>
      </c>
      <c r="P14" s="79" t="s">
        <v>30</v>
      </c>
      <c r="Q14" s="79" t="s">
        <v>31</v>
      </c>
      <c r="R14" s="79" t="s">
        <v>1005</v>
      </c>
      <c r="S14" s="80" t="s">
        <v>25</v>
      </c>
      <c r="T14" s="51"/>
      <c r="U14" s="60"/>
      <c r="V14" s="60"/>
      <c r="W14" s="60"/>
      <c r="X14" s="61"/>
      <c r="Y14" s="60"/>
      <c r="Z14" s="52"/>
      <c r="AA14" s="52"/>
      <c r="AB14" s="52"/>
      <c r="AC14" s="52"/>
      <c r="AD14" s="52"/>
      <c r="AE14" s="52" t="s">
        <v>47</v>
      </c>
      <c r="AF14" s="42" t="str">
        <f t="shared" si="0"/>
        <v>Twin Rivers Unified School District</v>
      </c>
      <c r="AG14" s="42" t="str">
        <f t="shared" si="1"/>
        <v>149_Twin Rivers Unified School District</v>
      </c>
      <c r="AH14" s="52"/>
      <c r="AI14" s="24" t="s">
        <v>18</v>
      </c>
      <c r="AJ14" s="24" t="s">
        <v>74</v>
      </c>
      <c r="AK14" s="8" t="str">
        <f>IF($C$6=AI14,MAX($AK$1:AK13)+1,"n/a")</f>
        <v>n/a</v>
      </c>
      <c r="AL14" s="24" t="s">
        <v>75</v>
      </c>
      <c r="AM14" s="131">
        <v>193993</v>
      </c>
      <c r="AN14" s="131">
        <v>194225</v>
      </c>
    </row>
    <row r="15" spans="1:41" s="23" customFormat="1" ht="21" customHeight="1" x14ac:dyDescent="0.25">
      <c r="A15" s="20" t="str">
        <f t="shared" ref="A15:A38" si="2">$C$6</f>
        <v>28 Capital (Los Rios)</v>
      </c>
      <c r="B15" s="146" t="s">
        <v>35</v>
      </c>
      <c r="C15" s="147"/>
      <c r="D15" s="36">
        <v>0</v>
      </c>
      <c r="E15" s="36">
        <v>0</v>
      </c>
      <c r="F15" s="74">
        <f t="shared" ref="F15:F21" si="3">SUM(D15:E15)</f>
        <v>0</v>
      </c>
      <c r="G15" s="36">
        <v>0</v>
      </c>
      <c r="H15" s="36">
        <v>0</v>
      </c>
      <c r="I15" s="74">
        <f t="shared" ref="I15:I21" si="4">SUM(G15:H15)</f>
        <v>0</v>
      </c>
      <c r="J15" s="106">
        <f>IF(F15-I15=0,0,IF(F15-I15&gt;0,TEXT(ABS(F15-I15),"$#,###")&amp;" ▼",TEXT(ABS(F15-I15),"$#,###")&amp;" ▲"))</f>
        <v>0</v>
      </c>
      <c r="K15" s="20"/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22">
        <f t="shared" ref="S15:S21" si="5">SUM(L15:R15)</f>
        <v>0</v>
      </c>
      <c r="T15" s="51"/>
      <c r="U15" s="60"/>
      <c r="V15" s="60"/>
      <c r="W15" s="60"/>
      <c r="X15" s="61"/>
      <c r="Y15" s="60"/>
      <c r="Z15" s="52"/>
      <c r="AA15" s="52"/>
      <c r="AB15" s="52"/>
      <c r="AC15" s="52"/>
      <c r="AD15" s="52"/>
      <c r="AE15" s="52" t="s">
        <v>51</v>
      </c>
      <c r="AF15" s="42" t="str">
        <f t="shared" si="0"/>
        <v>Washington Unified School District</v>
      </c>
      <c r="AG15" s="42" t="str">
        <f t="shared" si="1"/>
        <v>324_Washington Unified School District</v>
      </c>
      <c r="AH15" s="52"/>
      <c r="AI15" s="24" t="s">
        <v>18</v>
      </c>
      <c r="AJ15" s="24" t="s">
        <v>78</v>
      </c>
      <c r="AK15" s="8" t="str">
        <f>IF($C$6=AI15,MAX($AK$1:AK14)+1,"n/a")</f>
        <v>n/a</v>
      </c>
      <c r="AL15" s="24" t="s">
        <v>79</v>
      </c>
      <c r="AM15" s="131">
        <v>1009059</v>
      </c>
      <c r="AN15" s="131">
        <v>1078423</v>
      </c>
    </row>
    <row r="16" spans="1:41" s="23" customFormat="1" ht="21" customHeight="1" x14ac:dyDescent="0.25">
      <c r="A16" s="20" t="str">
        <f t="shared" si="2"/>
        <v>28 Capital (Los Rios)</v>
      </c>
      <c r="B16" s="142" t="s">
        <v>39</v>
      </c>
      <c r="C16" s="143"/>
      <c r="D16" s="37">
        <v>0</v>
      </c>
      <c r="E16" s="37">
        <v>0</v>
      </c>
      <c r="F16" s="74">
        <f t="shared" si="3"/>
        <v>0</v>
      </c>
      <c r="G16" s="37">
        <v>0</v>
      </c>
      <c r="H16" s="37">
        <v>0</v>
      </c>
      <c r="I16" s="74">
        <f t="shared" si="4"/>
        <v>0</v>
      </c>
      <c r="J16" s="106">
        <f t="shared" ref="J16:J21" si="6">IF(F16-I16=0,0,IF(F16-I16&gt;0,TEXT(ABS(F16-I16),"$#,###")&amp;" ▼",TEXT(ABS(F16-I16),"$#,###")&amp;" ▲"))</f>
        <v>0</v>
      </c>
      <c r="K16" s="20"/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22">
        <f t="shared" si="5"/>
        <v>0</v>
      </c>
      <c r="T16" s="51"/>
      <c r="U16" s="60"/>
      <c r="V16" s="60"/>
      <c r="W16" s="60"/>
      <c r="X16" s="61"/>
      <c r="Y16" s="60"/>
      <c r="Z16" s="52"/>
      <c r="AA16" s="52"/>
      <c r="AB16" s="52"/>
      <c r="AC16" s="52"/>
      <c r="AD16" s="52"/>
      <c r="AE16" s="52" t="s">
        <v>55</v>
      </c>
      <c r="AF16" s="52" t="str">
        <f t="shared" si="0"/>
        <v/>
      </c>
      <c r="AG16" s="52" t="str">
        <f t="shared" si="1"/>
        <v/>
      </c>
      <c r="AH16" s="52"/>
      <c r="AI16" s="24" t="s">
        <v>18</v>
      </c>
      <c r="AJ16" s="24" t="s">
        <v>82</v>
      </c>
      <c r="AK16" s="8" t="str">
        <f>IF($C$6=AI16,MAX($AK$1:AK15)+1,"n/a")</f>
        <v>n/a</v>
      </c>
      <c r="AL16" s="24" t="s">
        <v>83</v>
      </c>
      <c r="AM16" s="131">
        <v>75403</v>
      </c>
      <c r="AN16" s="131">
        <v>103530</v>
      </c>
    </row>
    <row r="17" spans="1:40" s="25" customFormat="1" ht="21" customHeight="1" x14ac:dyDescent="0.25">
      <c r="A17" s="20" t="str">
        <f t="shared" si="2"/>
        <v>28 Capital (Los Rios)</v>
      </c>
      <c r="B17" s="142" t="s">
        <v>43</v>
      </c>
      <c r="C17" s="143"/>
      <c r="D17" s="37">
        <v>0</v>
      </c>
      <c r="E17" s="37">
        <v>0</v>
      </c>
      <c r="F17" s="74">
        <f t="shared" si="3"/>
        <v>0</v>
      </c>
      <c r="G17" s="37">
        <v>0</v>
      </c>
      <c r="H17" s="37">
        <v>0</v>
      </c>
      <c r="I17" s="74">
        <f t="shared" si="4"/>
        <v>0</v>
      </c>
      <c r="J17" s="106">
        <f t="shared" si="6"/>
        <v>0</v>
      </c>
      <c r="K17" s="20"/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22">
        <f t="shared" si="5"/>
        <v>0</v>
      </c>
      <c r="T17" s="51"/>
      <c r="U17" s="60"/>
      <c r="V17" s="60"/>
      <c r="W17" s="60"/>
      <c r="X17" s="61"/>
      <c r="Y17" s="60"/>
      <c r="Z17" s="53"/>
      <c r="AA17" s="53"/>
      <c r="AB17" s="53"/>
      <c r="AC17" s="53"/>
      <c r="AD17" s="53"/>
      <c r="AE17" s="52" t="s">
        <v>59</v>
      </c>
      <c r="AF17" s="52" t="str">
        <f t="shared" si="0"/>
        <v/>
      </c>
      <c r="AG17" s="52" t="str">
        <f t="shared" si="1"/>
        <v/>
      </c>
      <c r="AH17" s="53"/>
      <c r="AI17" s="19" t="s">
        <v>19</v>
      </c>
      <c r="AJ17" s="19" t="s">
        <v>86</v>
      </c>
      <c r="AK17" s="8" t="str">
        <f>IF($C$6=AI17,MAX($AK$1:AK16)+1,"n/a")</f>
        <v>n/a</v>
      </c>
      <c r="AL17" s="19" t="s">
        <v>87</v>
      </c>
      <c r="AM17" s="131">
        <v>378258</v>
      </c>
      <c r="AN17" s="131">
        <v>378258</v>
      </c>
    </row>
    <row r="18" spans="1:40" s="23" customFormat="1" ht="21" customHeight="1" x14ac:dyDescent="0.25">
      <c r="A18" s="20" t="str">
        <f t="shared" si="2"/>
        <v>28 Capital (Los Rios)</v>
      </c>
      <c r="B18" s="142" t="s">
        <v>46</v>
      </c>
      <c r="C18" s="143"/>
      <c r="D18" s="37">
        <v>0</v>
      </c>
      <c r="E18" s="37">
        <v>0</v>
      </c>
      <c r="F18" s="74">
        <f t="shared" si="3"/>
        <v>0</v>
      </c>
      <c r="G18" s="37">
        <v>0</v>
      </c>
      <c r="H18" s="37">
        <v>0</v>
      </c>
      <c r="I18" s="74">
        <f t="shared" si="4"/>
        <v>0</v>
      </c>
      <c r="J18" s="106">
        <f t="shared" si="6"/>
        <v>0</v>
      </c>
      <c r="K18" s="89"/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22">
        <f t="shared" si="5"/>
        <v>0</v>
      </c>
      <c r="T18" s="51"/>
      <c r="U18" s="60"/>
      <c r="V18" s="60"/>
      <c r="W18" s="60"/>
      <c r="X18" s="61"/>
      <c r="Y18" s="60"/>
      <c r="Z18" s="52"/>
      <c r="AA18" s="52"/>
      <c r="AB18" s="52"/>
      <c r="AC18" s="52"/>
      <c r="AD18" s="52"/>
      <c r="AE18" s="53" t="s">
        <v>62</v>
      </c>
      <c r="AF18" s="52" t="str">
        <f t="shared" si="0"/>
        <v/>
      </c>
      <c r="AG18" s="52" t="str">
        <f t="shared" si="1"/>
        <v/>
      </c>
      <c r="AH18" s="52"/>
      <c r="AI18" s="24" t="s">
        <v>19</v>
      </c>
      <c r="AJ18" s="24" t="s">
        <v>90</v>
      </c>
      <c r="AK18" s="8" t="str">
        <f>IF($C$6=AI18,MAX($AK$1:AK17)+1,"n/a")</f>
        <v>n/a</v>
      </c>
      <c r="AL18" s="24" t="s">
        <v>91</v>
      </c>
      <c r="AM18" s="131">
        <v>2119081</v>
      </c>
      <c r="AN18" s="131">
        <v>2134598</v>
      </c>
    </row>
    <row r="19" spans="1:40" s="23" customFormat="1" ht="21" customHeight="1" x14ac:dyDescent="0.25">
      <c r="A19" s="20" t="str">
        <f t="shared" si="2"/>
        <v>28 Capital (Los Rios)</v>
      </c>
      <c r="B19" s="142" t="s">
        <v>50</v>
      </c>
      <c r="C19" s="143"/>
      <c r="D19" s="37">
        <v>0</v>
      </c>
      <c r="E19" s="37">
        <v>0</v>
      </c>
      <c r="F19" s="74">
        <f t="shared" si="3"/>
        <v>0</v>
      </c>
      <c r="G19" s="37">
        <v>0</v>
      </c>
      <c r="H19" s="37">
        <v>0</v>
      </c>
      <c r="I19" s="74">
        <f t="shared" si="4"/>
        <v>0</v>
      </c>
      <c r="J19" s="106">
        <f t="shared" si="6"/>
        <v>0</v>
      </c>
      <c r="K19" s="20"/>
      <c r="L19" s="37">
        <v>0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22">
        <f t="shared" si="5"/>
        <v>0</v>
      </c>
      <c r="T19" s="51"/>
      <c r="U19" s="60"/>
      <c r="V19" s="60"/>
      <c r="W19" s="60"/>
      <c r="X19" s="61"/>
      <c r="Y19" s="60"/>
      <c r="Z19" s="52"/>
      <c r="AA19" s="52"/>
      <c r="AB19" s="52"/>
      <c r="AC19" s="52"/>
      <c r="AD19" s="52"/>
      <c r="AE19" s="52" t="s">
        <v>65</v>
      </c>
      <c r="AF19" s="52" t="str">
        <f t="shared" si="0"/>
        <v/>
      </c>
      <c r="AG19" s="52" t="str">
        <f t="shared" si="1"/>
        <v/>
      </c>
      <c r="AH19" s="52"/>
      <c r="AI19" s="26" t="s">
        <v>19</v>
      </c>
      <c r="AJ19" s="26" t="s">
        <v>93</v>
      </c>
      <c r="AK19" s="8" t="str">
        <f>IF($C$6=AI19,MAX($AK$1:AK18)+1,"n/a")</f>
        <v>n/a</v>
      </c>
      <c r="AL19" s="26" t="s">
        <v>94</v>
      </c>
      <c r="AM19" s="131">
        <v>720794</v>
      </c>
      <c r="AN19" s="131">
        <v>736310</v>
      </c>
    </row>
    <row r="20" spans="1:40" s="23" customFormat="1" ht="21" customHeight="1" x14ac:dyDescent="0.25">
      <c r="A20" s="20" t="str">
        <f t="shared" si="2"/>
        <v>28 Capital (Los Rios)</v>
      </c>
      <c r="B20" s="142" t="s">
        <v>54</v>
      </c>
      <c r="C20" s="143"/>
      <c r="D20" s="37">
        <v>0</v>
      </c>
      <c r="E20" s="37">
        <v>0</v>
      </c>
      <c r="F20" s="74">
        <f t="shared" si="3"/>
        <v>0</v>
      </c>
      <c r="G20" s="37">
        <v>0</v>
      </c>
      <c r="H20" s="37">
        <v>0</v>
      </c>
      <c r="I20" s="74">
        <f t="shared" si="4"/>
        <v>0</v>
      </c>
      <c r="J20" s="106">
        <f t="shared" si="6"/>
        <v>0</v>
      </c>
      <c r="K20" s="20"/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22">
        <f t="shared" si="5"/>
        <v>0</v>
      </c>
      <c r="T20" s="51"/>
      <c r="U20" s="60"/>
      <c r="V20" s="60"/>
      <c r="W20" s="60"/>
      <c r="X20" s="61"/>
      <c r="Y20" s="60"/>
      <c r="Z20" s="52"/>
      <c r="AA20" s="52"/>
      <c r="AB20" s="52"/>
      <c r="AC20" s="52"/>
      <c r="AD20" s="52"/>
      <c r="AE20" s="52" t="s">
        <v>69</v>
      </c>
      <c r="AF20" s="52" t="str">
        <f t="shared" si="0"/>
        <v/>
      </c>
      <c r="AG20" s="52" t="str">
        <f t="shared" si="1"/>
        <v/>
      </c>
      <c r="AH20" s="52"/>
      <c r="AI20" s="24" t="s">
        <v>19</v>
      </c>
      <c r="AJ20" s="24" t="s">
        <v>96</v>
      </c>
      <c r="AK20" s="8" t="str">
        <f>IF($C$6=AI20,MAX($AK$1:AK19)+1,"n/a")</f>
        <v>n/a</v>
      </c>
      <c r="AL20" s="24" t="s">
        <v>97</v>
      </c>
      <c r="AM20" s="131">
        <v>0</v>
      </c>
      <c r="AN20" s="131">
        <v>0</v>
      </c>
    </row>
    <row r="21" spans="1:40" s="24" customFormat="1" ht="21" customHeight="1" thickBot="1" x14ac:dyDescent="0.3">
      <c r="A21" s="28" t="str">
        <f t="shared" si="2"/>
        <v>28 Capital (Los Rios)</v>
      </c>
      <c r="B21" s="144" t="s">
        <v>58</v>
      </c>
      <c r="C21" s="145"/>
      <c r="D21" s="38">
        <v>0</v>
      </c>
      <c r="E21" s="39">
        <v>0</v>
      </c>
      <c r="F21" s="75">
        <f t="shared" si="3"/>
        <v>0</v>
      </c>
      <c r="G21" s="38">
        <v>0</v>
      </c>
      <c r="H21" s="39">
        <v>0</v>
      </c>
      <c r="I21" s="75">
        <f t="shared" si="4"/>
        <v>0</v>
      </c>
      <c r="J21" s="109">
        <f t="shared" si="6"/>
        <v>0</v>
      </c>
      <c r="K21" s="20"/>
      <c r="L21" s="38">
        <v>0</v>
      </c>
      <c r="M21" s="39">
        <v>0</v>
      </c>
      <c r="N21" s="38">
        <v>0</v>
      </c>
      <c r="O21" s="39">
        <v>0</v>
      </c>
      <c r="P21" s="38">
        <v>0</v>
      </c>
      <c r="Q21" s="39">
        <v>0</v>
      </c>
      <c r="R21" s="38">
        <v>0</v>
      </c>
      <c r="S21" s="27">
        <f t="shared" si="5"/>
        <v>0</v>
      </c>
      <c r="T21" s="51"/>
      <c r="U21" s="60"/>
      <c r="V21" s="60"/>
      <c r="W21" s="60"/>
      <c r="X21" s="61"/>
      <c r="Y21" s="60"/>
      <c r="Z21" s="54"/>
      <c r="AA21" s="54"/>
      <c r="AB21" s="54"/>
      <c r="AC21" s="54"/>
      <c r="AD21" s="54"/>
      <c r="AE21" s="52" t="s">
        <v>73</v>
      </c>
      <c r="AF21" s="54" t="str">
        <f t="shared" si="0"/>
        <v/>
      </c>
      <c r="AG21" s="54" t="str">
        <f t="shared" si="1"/>
        <v/>
      </c>
      <c r="AH21" s="54"/>
      <c r="AI21" s="24" t="s">
        <v>20</v>
      </c>
      <c r="AJ21" s="24" t="s">
        <v>100</v>
      </c>
      <c r="AK21" s="8" t="str">
        <f>IF($C$6=AI21,MAX($AK$1:AK20)+1,"n/a")</f>
        <v>n/a</v>
      </c>
      <c r="AL21" s="24" t="s">
        <v>101</v>
      </c>
      <c r="AM21" s="131">
        <v>0</v>
      </c>
      <c r="AN21" s="131">
        <v>25000</v>
      </c>
    </row>
    <row r="22" spans="1:40" s="23" customFormat="1" ht="21" customHeight="1" thickTop="1" x14ac:dyDescent="0.25">
      <c r="A22" s="20" t="str">
        <f t="shared" si="2"/>
        <v>28 Capital (Los Rios)</v>
      </c>
      <c r="B22" s="68" t="s">
        <v>25</v>
      </c>
      <c r="C22" s="69"/>
      <c r="D22" s="29">
        <f t="shared" ref="D22:I22" si="7">SUM(D15:D21)</f>
        <v>0</v>
      </c>
      <c r="E22" s="29">
        <f t="shared" si="7"/>
        <v>0</v>
      </c>
      <c r="F22" s="76">
        <f t="shared" si="7"/>
        <v>0</v>
      </c>
      <c r="G22" s="29">
        <f t="shared" si="7"/>
        <v>0</v>
      </c>
      <c r="H22" s="29">
        <f t="shared" si="7"/>
        <v>0</v>
      </c>
      <c r="I22" s="76">
        <f t="shared" si="7"/>
        <v>0</v>
      </c>
      <c r="J22" s="106">
        <f>IF(F22-I22=0,0,IF(F22-I22&gt;0,TEXT(ABS(F22-I22),"$#,###")&amp;" ▼",TEXT(ABS(F22-I22),"$#,###")&amp;" ▲"))</f>
        <v>0</v>
      </c>
      <c r="K22" s="28"/>
      <c r="L22" s="29">
        <f t="shared" ref="L22:Q22" si="8">SUM(L15:L21)</f>
        <v>0</v>
      </c>
      <c r="M22" s="29">
        <f t="shared" si="8"/>
        <v>0</v>
      </c>
      <c r="N22" s="29">
        <f t="shared" si="8"/>
        <v>0</v>
      </c>
      <c r="O22" s="29">
        <f t="shared" si="8"/>
        <v>0</v>
      </c>
      <c r="P22" s="29">
        <f t="shared" si="8"/>
        <v>0</v>
      </c>
      <c r="Q22" s="29">
        <f t="shared" si="8"/>
        <v>0</v>
      </c>
      <c r="R22" s="29">
        <f>SUM(R15:R21)</f>
        <v>0</v>
      </c>
      <c r="S22" s="29">
        <f>SUM(S15:S21)</f>
        <v>0</v>
      </c>
      <c r="T22" s="51"/>
      <c r="U22" s="60"/>
      <c r="V22" s="60"/>
      <c r="W22" s="60"/>
      <c r="X22" s="61"/>
      <c r="Y22" s="60"/>
      <c r="Z22" s="52"/>
      <c r="AA22" s="52"/>
      <c r="AB22" s="52"/>
      <c r="AC22" s="52"/>
      <c r="AD22" s="52"/>
      <c r="AE22" s="54" t="s">
        <v>77</v>
      </c>
      <c r="AF22" s="52" t="str">
        <f t="shared" si="0"/>
        <v/>
      </c>
      <c r="AG22" s="52" t="str">
        <f t="shared" si="1"/>
        <v/>
      </c>
      <c r="AH22" s="52"/>
      <c r="AI22" s="24" t="s">
        <v>20</v>
      </c>
      <c r="AJ22" s="24" t="s">
        <v>104</v>
      </c>
      <c r="AK22" s="8" t="str">
        <f>IF($C$6=AI22,MAX($AK$1:AK21)+1,"n/a")</f>
        <v>n/a</v>
      </c>
      <c r="AL22" s="24" t="s">
        <v>105</v>
      </c>
      <c r="AM22" s="131">
        <v>1707599</v>
      </c>
      <c r="AN22" s="131">
        <v>491812</v>
      </c>
    </row>
    <row r="23" spans="1:40" s="18" customFormat="1" ht="6.9" customHeight="1" x14ac:dyDescent="0.25">
      <c r="A23" s="17" t="str">
        <f t="shared" si="2"/>
        <v>28 Capital (Los Rios)</v>
      </c>
      <c r="B23" s="30"/>
      <c r="C23" s="30"/>
      <c r="D23" s="31"/>
      <c r="E23" s="31"/>
      <c r="F23" s="31"/>
      <c r="G23" s="31"/>
      <c r="H23" s="31"/>
      <c r="I23" s="31"/>
      <c r="J23" s="107"/>
      <c r="K23" s="20"/>
      <c r="L23" s="31"/>
      <c r="M23" s="31"/>
      <c r="N23" s="31"/>
      <c r="O23" s="31"/>
      <c r="P23" s="31"/>
      <c r="Q23" s="31"/>
      <c r="R23" s="31"/>
      <c r="S23" s="31"/>
      <c r="T23" s="49"/>
      <c r="U23" s="58"/>
      <c r="V23" s="58"/>
      <c r="W23" s="58"/>
      <c r="X23" s="59"/>
      <c r="Y23" s="58"/>
      <c r="Z23" s="50"/>
      <c r="AA23" s="50"/>
      <c r="AB23" s="50"/>
      <c r="AC23" s="50"/>
      <c r="AD23" s="50"/>
      <c r="AE23" s="52" t="s">
        <v>81</v>
      </c>
      <c r="AF23" s="50" t="str">
        <f t="shared" si="0"/>
        <v/>
      </c>
      <c r="AG23" s="50" t="str">
        <f t="shared" si="1"/>
        <v/>
      </c>
      <c r="AH23" s="50"/>
      <c r="AI23" s="24" t="s">
        <v>20</v>
      </c>
      <c r="AJ23" s="24" t="s">
        <v>108</v>
      </c>
      <c r="AK23" s="8" t="str">
        <f>IF($C$6=AI23,MAX($AK$1:AK22)+1,"n/a")</f>
        <v>n/a</v>
      </c>
      <c r="AL23" s="24" t="s">
        <v>109</v>
      </c>
      <c r="AM23" s="131">
        <v>826517</v>
      </c>
      <c r="AN23" s="131">
        <v>1353517</v>
      </c>
    </row>
    <row r="24" spans="1:40" s="23" customFormat="1" ht="28.2" thickBot="1" x14ac:dyDescent="0.3">
      <c r="A24" s="20" t="str">
        <f t="shared" si="2"/>
        <v>28 Capital (Los Rios)</v>
      </c>
      <c r="B24" s="140" t="s">
        <v>68</v>
      </c>
      <c r="C24" s="141"/>
      <c r="D24" s="79" t="s">
        <v>23</v>
      </c>
      <c r="E24" s="79" t="s">
        <v>24</v>
      </c>
      <c r="F24" s="81" t="s">
        <v>25</v>
      </c>
      <c r="G24" s="79" t="s">
        <v>23</v>
      </c>
      <c r="H24" s="79" t="s">
        <v>24</v>
      </c>
      <c r="I24" s="81" t="s">
        <v>25</v>
      </c>
      <c r="J24" s="108" t="s">
        <v>1002</v>
      </c>
      <c r="K24" s="17"/>
      <c r="L24" s="79" t="s">
        <v>26</v>
      </c>
      <c r="M24" s="79" t="s">
        <v>27</v>
      </c>
      <c r="N24" s="79" t="s">
        <v>28</v>
      </c>
      <c r="O24" s="79" t="s">
        <v>29</v>
      </c>
      <c r="P24" s="79" t="s">
        <v>30</v>
      </c>
      <c r="Q24" s="79" t="s">
        <v>31</v>
      </c>
      <c r="R24" s="79" t="s">
        <v>1005</v>
      </c>
      <c r="S24" s="80" t="s">
        <v>25</v>
      </c>
      <c r="T24" s="51"/>
      <c r="U24" s="60"/>
      <c r="V24" s="60"/>
      <c r="W24" s="60"/>
      <c r="X24" s="61"/>
      <c r="Y24" s="60"/>
      <c r="Z24" s="52"/>
      <c r="AA24" s="52"/>
      <c r="AB24" s="52"/>
      <c r="AC24" s="52"/>
      <c r="AD24" s="52"/>
      <c r="AE24" s="52" t="s">
        <v>85</v>
      </c>
      <c r="AF24" s="52" t="str">
        <f t="shared" si="0"/>
        <v/>
      </c>
      <c r="AG24" s="52" t="str">
        <f t="shared" si="1"/>
        <v/>
      </c>
      <c r="AH24" s="52"/>
      <c r="AI24" s="24" t="s">
        <v>20</v>
      </c>
      <c r="AJ24" s="24" t="s">
        <v>112</v>
      </c>
      <c r="AK24" s="8" t="str">
        <f>IF($C$6=AI24,MAX($AK$1:AK23)+1,"n/a")</f>
        <v>n/a</v>
      </c>
      <c r="AL24" s="24" t="s">
        <v>113</v>
      </c>
      <c r="AM24" s="131">
        <v>3605002</v>
      </c>
      <c r="AN24" s="131">
        <v>3963097</v>
      </c>
    </row>
    <row r="25" spans="1:40" s="25" customFormat="1" ht="21" customHeight="1" x14ac:dyDescent="0.25">
      <c r="A25" s="20" t="str">
        <f t="shared" si="2"/>
        <v>28 Capital (Los Rios)</v>
      </c>
      <c r="B25" s="146" t="s">
        <v>72</v>
      </c>
      <c r="C25" s="147"/>
      <c r="D25" s="36">
        <v>0</v>
      </c>
      <c r="E25" s="36">
        <v>0</v>
      </c>
      <c r="F25" s="74">
        <f>SUM(D25:E25)</f>
        <v>0</v>
      </c>
      <c r="G25" s="36">
        <v>0</v>
      </c>
      <c r="H25" s="36">
        <v>0</v>
      </c>
      <c r="I25" s="74">
        <f>SUM(G25:H25)</f>
        <v>0</v>
      </c>
      <c r="J25" s="106">
        <f t="shared" ref="J25:J30" si="9">IF(F25-I25=0,0,IF(F25-I25&gt;0,TEXT(ABS(F25-I25),"$#,###")&amp;" ▼",TEXT(ABS(F25-I25),"$#,###")&amp;" ▲"))</f>
        <v>0</v>
      </c>
      <c r="K25" s="20"/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21">
        <f>SUM(L25:R25)</f>
        <v>0</v>
      </c>
      <c r="T25" s="51"/>
      <c r="U25" s="60"/>
      <c r="V25" s="60"/>
      <c r="W25" s="60"/>
      <c r="X25" s="61"/>
      <c r="Y25" s="60"/>
      <c r="Z25" s="53"/>
      <c r="AA25" s="53"/>
      <c r="AB25" s="53"/>
      <c r="AC25" s="53"/>
      <c r="AD25" s="53"/>
      <c r="AE25" s="52" t="s">
        <v>89</v>
      </c>
      <c r="AF25" s="52" t="str">
        <f t="shared" si="0"/>
        <v/>
      </c>
      <c r="AG25" s="52" t="str">
        <f t="shared" si="1"/>
        <v/>
      </c>
      <c r="AH25" s="53"/>
      <c r="AI25" s="19" t="s">
        <v>21</v>
      </c>
      <c r="AJ25" s="19" t="s">
        <v>116</v>
      </c>
      <c r="AK25" s="8" t="str">
        <f>IF($C$6=AI25,MAX($AK$1:AK24)+1,"n/a")</f>
        <v>n/a</v>
      </c>
      <c r="AL25" s="19" t="s">
        <v>117</v>
      </c>
      <c r="AM25" s="131">
        <v>2676643</v>
      </c>
      <c r="AN25" s="131">
        <v>2664844</v>
      </c>
    </row>
    <row r="26" spans="1:40" s="23" customFormat="1" ht="21" customHeight="1" x14ac:dyDescent="0.25">
      <c r="A26" s="20" t="str">
        <f t="shared" si="2"/>
        <v>28 Capital (Los Rios)</v>
      </c>
      <c r="B26" s="142" t="s">
        <v>76</v>
      </c>
      <c r="C26" s="143"/>
      <c r="D26" s="37">
        <v>0</v>
      </c>
      <c r="E26" s="37">
        <v>0</v>
      </c>
      <c r="F26" s="74">
        <f>SUM(D26:E26)</f>
        <v>0</v>
      </c>
      <c r="G26" s="37">
        <v>0</v>
      </c>
      <c r="H26" s="37">
        <v>0</v>
      </c>
      <c r="I26" s="74">
        <f>SUM(G26:H26)</f>
        <v>0</v>
      </c>
      <c r="J26" s="106">
        <f t="shared" si="9"/>
        <v>0</v>
      </c>
      <c r="K26" s="89"/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22">
        <f>SUM(L26:R26)</f>
        <v>0</v>
      </c>
      <c r="T26" s="51"/>
      <c r="U26" s="60"/>
      <c r="V26" s="60"/>
      <c r="W26" s="60"/>
      <c r="X26" s="61"/>
      <c r="Y26" s="60"/>
      <c r="Z26" s="52"/>
      <c r="AA26" s="52"/>
      <c r="AB26" s="52"/>
      <c r="AC26" s="52"/>
      <c r="AD26" s="52"/>
      <c r="AE26" s="53" t="s">
        <v>92</v>
      </c>
      <c r="AF26" s="52" t="str">
        <f t="shared" si="0"/>
        <v/>
      </c>
      <c r="AG26" s="52" t="str">
        <f t="shared" si="1"/>
        <v/>
      </c>
      <c r="AH26" s="52"/>
      <c r="AI26" s="24" t="s">
        <v>21</v>
      </c>
      <c r="AJ26" s="24" t="s">
        <v>120</v>
      </c>
      <c r="AK26" s="8" t="str">
        <f>IF($C$6=AI26,MAX($AK$1:AK25)+1,"n/a")</f>
        <v>n/a</v>
      </c>
      <c r="AL26" s="24" t="s">
        <v>121</v>
      </c>
      <c r="AM26" s="131">
        <v>684487</v>
      </c>
      <c r="AN26" s="131">
        <v>410527</v>
      </c>
    </row>
    <row r="27" spans="1:40" s="23" customFormat="1" ht="21" customHeight="1" x14ac:dyDescent="0.25">
      <c r="A27" s="20" t="str">
        <f t="shared" si="2"/>
        <v>28 Capital (Los Rios)</v>
      </c>
      <c r="B27" s="142" t="s">
        <v>80</v>
      </c>
      <c r="C27" s="143"/>
      <c r="D27" s="37">
        <v>0</v>
      </c>
      <c r="E27" s="37">
        <v>0</v>
      </c>
      <c r="F27" s="74">
        <f>SUM(D27:E27)</f>
        <v>0</v>
      </c>
      <c r="G27" s="37">
        <v>0</v>
      </c>
      <c r="H27" s="37">
        <v>0</v>
      </c>
      <c r="I27" s="74">
        <f>SUM(G27:H27)</f>
        <v>0</v>
      </c>
      <c r="J27" s="106">
        <f t="shared" si="9"/>
        <v>0</v>
      </c>
      <c r="K27" s="20"/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22">
        <f>SUM(L27:R27)</f>
        <v>0</v>
      </c>
      <c r="T27" s="51"/>
      <c r="U27" s="60"/>
      <c r="V27" s="60"/>
      <c r="W27" s="60"/>
      <c r="X27" s="61"/>
      <c r="Y27" s="60"/>
      <c r="Z27" s="52"/>
      <c r="AA27" s="52"/>
      <c r="AB27" s="52"/>
      <c r="AC27" s="52"/>
      <c r="AD27" s="52"/>
      <c r="AE27" s="52" t="s">
        <v>95</v>
      </c>
      <c r="AF27" s="52" t="str">
        <f t="shared" si="0"/>
        <v/>
      </c>
      <c r="AG27" s="52" t="str">
        <f t="shared" si="1"/>
        <v/>
      </c>
      <c r="AH27" s="52"/>
      <c r="AI27" s="24" t="s">
        <v>21</v>
      </c>
      <c r="AJ27" s="24" t="s">
        <v>124</v>
      </c>
      <c r="AK27" s="8" t="str">
        <f>IF($C$6=AI27,MAX($AK$1:AK26)+1,"n/a")</f>
        <v>n/a</v>
      </c>
      <c r="AL27" s="24" t="s">
        <v>125</v>
      </c>
      <c r="AM27" s="131">
        <v>341998</v>
      </c>
      <c r="AN27" s="131">
        <v>433185</v>
      </c>
    </row>
    <row r="28" spans="1:40" s="23" customFormat="1" ht="21" customHeight="1" x14ac:dyDescent="0.25">
      <c r="A28" s="20" t="str">
        <f t="shared" si="2"/>
        <v>28 Capital (Los Rios)</v>
      </c>
      <c r="B28" s="142" t="s">
        <v>84</v>
      </c>
      <c r="C28" s="143"/>
      <c r="D28" s="37">
        <v>0</v>
      </c>
      <c r="E28" s="37">
        <v>0</v>
      </c>
      <c r="F28" s="74">
        <f>SUM(D28:E28)</f>
        <v>0</v>
      </c>
      <c r="G28" s="37">
        <v>0</v>
      </c>
      <c r="H28" s="37">
        <v>0</v>
      </c>
      <c r="I28" s="74">
        <f>SUM(G28:H28)</f>
        <v>0</v>
      </c>
      <c r="J28" s="106">
        <f t="shared" si="9"/>
        <v>0</v>
      </c>
      <c r="K28" s="20"/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22">
        <f>SUM(L28:R28)</f>
        <v>0</v>
      </c>
      <c r="T28" s="51"/>
      <c r="U28" s="60"/>
      <c r="V28" s="60"/>
      <c r="W28" s="60"/>
      <c r="X28" s="61"/>
      <c r="Y28" s="60"/>
      <c r="Z28" s="52"/>
      <c r="AA28" s="52"/>
      <c r="AB28" s="52"/>
      <c r="AC28" s="52"/>
      <c r="AD28" s="52"/>
      <c r="AE28" s="54" t="s">
        <v>99</v>
      </c>
      <c r="AF28" s="52" t="str">
        <f t="shared" si="0"/>
        <v/>
      </c>
      <c r="AG28" s="52" t="str">
        <f t="shared" si="1"/>
        <v/>
      </c>
      <c r="AH28" s="52"/>
      <c r="AI28" s="24" t="s">
        <v>21</v>
      </c>
      <c r="AJ28" s="24" t="s">
        <v>128</v>
      </c>
      <c r="AK28" s="8" t="str">
        <f>IF($C$6=AI28,MAX($AK$1:AK27)+1,"n/a")</f>
        <v>n/a</v>
      </c>
      <c r="AL28" s="24" t="s">
        <v>129</v>
      </c>
      <c r="AM28" s="131">
        <v>0</v>
      </c>
      <c r="AN28" s="131">
        <v>78000</v>
      </c>
    </row>
    <row r="29" spans="1:40" s="24" customFormat="1" ht="21" customHeight="1" thickBot="1" x14ac:dyDescent="0.3">
      <c r="A29" s="28" t="str">
        <f t="shared" si="2"/>
        <v>28 Capital (Los Rios)</v>
      </c>
      <c r="B29" s="144" t="s">
        <v>88</v>
      </c>
      <c r="C29" s="145"/>
      <c r="D29" s="38">
        <v>0</v>
      </c>
      <c r="E29" s="39">
        <v>0</v>
      </c>
      <c r="F29" s="75">
        <f>SUM(D29:E29)</f>
        <v>0</v>
      </c>
      <c r="G29" s="38">
        <v>0</v>
      </c>
      <c r="H29" s="39">
        <v>0</v>
      </c>
      <c r="I29" s="75">
        <f>SUM(G29:H29)</f>
        <v>0</v>
      </c>
      <c r="J29" s="109">
        <f t="shared" si="9"/>
        <v>0</v>
      </c>
      <c r="K29" s="20"/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27">
        <f>SUM(L29:R29)</f>
        <v>0</v>
      </c>
      <c r="T29" s="51"/>
      <c r="U29" s="60"/>
      <c r="V29" s="60"/>
      <c r="W29" s="60"/>
      <c r="X29" s="61"/>
      <c r="Y29" s="60"/>
      <c r="Z29" s="54"/>
      <c r="AA29" s="54"/>
      <c r="AB29" s="54"/>
      <c r="AC29" s="54"/>
      <c r="AD29" s="54"/>
      <c r="AE29" s="52" t="s">
        <v>103</v>
      </c>
      <c r="AF29" s="54" t="str">
        <f t="shared" si="0"/>
        <v/>
      </c>
      <c r="AG29" s="54" t="str">
        <f t="shared" si="1"/>
        <v/>
      </c>
      <c r="AH29" s="54"/>
      <c r="AI29" s="26" t="s">
        <v>21</v>
      </c>
      <c r="AJ29" s="26" t="s">
        <v>131</v>
      </c>
      <c r="AK29" s="8" t="str">
        <f>IF($C$6=AI29,MAX($AK$1:AK28)+1,"n/a")</f>
        <v>n/a</v>
      </c>
      <c r="AL29" s="26" t="s">
        <v>132</v>
      </c>
      <c r="AM29" s="131">
        <v>1859754</v>
      </c>
      <c r="AN29" s="131">
        <v>1809474</v>
      </c>
    </row>
    <row r="30" spans="1:40" s="23" customFormat="1" ht="21" customHeight="1" thickTop="1" x14ac:dyDescent="0.25">
      <c r="A30" s="20" t="str">
        <f t="shared" si="2"/>
        <v>28 Capital (Los Rios)</v>
      </c>
      <c r="B30" s="66" t="s">
        <v>25</v>
      </c>
      <c r="C30" s="67"/>
      <c r="D30" s="29">
        <f>SUM(D25:D29)</f>
        <v>0</v>
      </c>
      <c r="E30" s="29">
        <f>SUM(E25:E29)</f>
        <v>0</v>
      </c>
      <c r="F30" s="76">
        <f>SUM(F23:F29)</f>
        <v>0</v>
      </c>
      <c r="G30" s="29">
        <f>SUM(G23:G29)</f>
        <v>0</v>
      </c>
      <c r="H30" s="29">
        <f>SUM(H23:H29)</f>
        <v>0</v>
      </c>
      <c r="I30" s="76">
        <f>SUM(I23:I29)</f>
        <v>0</v>
      </c>
      <c r="J30" s="106">
        <f t="shared" si="9"/>
        <v>0</v>
      </c>
      <c r="K30" s="28"/>
      <c r="L30" s="29">
        <f t="shared" ref="L30:R30" si="10">SUM(L25:L29)</f>
        <v>0</v>
      </c>
      <c r="M30" s="29">
        <f t="shared" si="10"/>
        <v>0</v>
      </c>
      <c r="N30" s="29">
        <f t="shared" si="10"/>
        <v>0</v>
      </c>
      <c r="O30" s="29">
        <f t="shared" si="10"/>
        <v>0</v>
      </c>
      <c r="P30" s="29">
        <f t="shared" si="10"/>
        <v>0</v>
      </c>
      <c r="Q30" s="29">
        <f t="shared" si="10"/>
        <v>0</v>
      </c>
      <c r="R30" s="29">
        <f t="shared" si="10"/>
        <v>0</v>
      </c>
      <c r="S30" s="29">
        <f>SUM(S25:S29)</f>
        <v>0</v>
      </c>
      <c r="T30" s="51"/>
      <c r="U30" s="60"/>
      <c r="V30" s="60"/>
      <c r="W30" s="60"/>
      <c r="X30" s="61"/>
      <c r="Y30" s="60"/>
      <c r="Z30" s="52"/>
      <c r="AA30" s="52"/>
      <c r="AB30" s="52"/>
      <c r="AC30" s="52"/>
      <c r="AD30" s="52"/>
      <c r="AE30" s="54" t="s">
        <v>107</v>
      </c>
      <c r="AF30" s="52" t="str">
        <f t="shared" si="0"/>
        <v/>
      </c>
      <c r="AG30" s="52" t="str">
        <f t="shared" si="1"/>
        <v/>
      </c>
      <c r="AH30" s="52"/>
      <c r="AI30" s="24" t="s">
        <v>21</v>
      </c>
      <c r="AJ30" s="24" t="s">
        <v>134</v>
      </c>
      <c r="AK30" s="8" t="str">
        <f>IF($C$6=AI30,MAX($AK$1:AK29)+1,"n/a")</f>
        <v>n/a</v>
      </c>
      <c r="AL30" s="24" t="s">
        <v>135</v>
      </c>
      <c r="AM30" s="131">
        <v>469500</v>
      </c>
      <c r="AN30" s="131">
        <v>459557</v>
      </c>
    </row>
    <row r="31" spans="1:40" s="18" customFormat="1" ht="6.9" customHeight="1" x14ac:dyDescent="0.25">
      <c r="A31" s="17" t="str">
        <f t="shared" si="2"/>
        <v>28 Capital (Los Rios)</v>
      </c>
      <c r="B31" s="30"/>
      <c r="C31" s="30"/>
      <c r="D31" s="31"/>
      <c r="E31" s="31"/>
      <c r="F31" s="31"/>
      <c r="G31" s="31"/>
      <c r="H31" s="31"/>
      <c r="I31" s="31"/>
      <c r="J31" s="107"/>
      <c r="K31" s="20"/>
      <c r="L31" s="31"/>
      <c r="M31" s="31"/>
      <c r="N31" s="31"/>
      <c r="O31" s="31"/>
      <c r="P31" s="31"/>
      <c r="Q31" s="31"/>
      <c r="R31" s="31"/>
      <c r="S31" s="31"/>
      <c r="T31" s="49"/>
      <c r="U31" s="58"/>
      <c r="V31" s="58"/>
      <c r="W31" s="58"/>
      <c r="X31" s="59"/>
      <c r="Y31" s="58"/>
      <c r="Z31" s="50"/>
      <c r="AA31" s="50"/>
      <c r="AB31" s="50"/>
      <c r="AC31" s="50"/>
      <c r="AD31" s="50"/>
      <c r="AE31" s="52" t="s">
        <v>111</v>
      </c>
      <c r="AF31" s="50" t="str">
        <f t="shared" si="0"/>
        <v/>
      </c>
      <c r="AG31" s="50" t="str">
        <f t="shared" si="1"/>
        <v/>
      </c>
      <c r="AH31" s="50"/>
      <c r="AI31" s="24" t="s">
        <v>21</v>
      </c>
      <c r="AJ31" s="24" t="s">
        <v>137</v>
      </c>
      <c r="AK31" s="8" t="str">
        <f>IF($C$6=AI31,MAX($AK$1:AK30)+1,"n/a")</f>
        <v>n/a</v>
      </c>
      <c r="AL31" s="24" t="s">
        <v>138</v>
      </c>
      <c r="AM31" s="131">
        <v>226540</v>
      </c>
      <c r="AN31" s="131">
        <v>226540</v>
      </c>
    </row>
    <row r="32" spans="1:40" s="23" customFormat="1" ht="28.2" thickBot="1" x14ac:dyDescent="0.3">
      <c r="A32" s="20" t="str">
        <f t="shared" si="2"/>
        <v>28 Capital (Los Rios)</v>
      </c>
      <c r="B32" s="140" t="s">
        <v>98</v>
      </c>
      <c r="C32" s="141"/>
      <c r="D32" s="79" t="s">
        <v>23</v>
      </c>
      <c r="E32" s="79" t="s">
        <v>24</v>
      </c>
      <c r="F32" s="81" t="s">
        <v>25</v>
      </c>
      <c r="G32" s="79" t="s">
        <v>23</v>
      </c>
      <c r="H32" s="79" t="s">
        <v>24</v>
      </c>
      <c r="I32" s="81" t="s">
        <v>25</v>
      </c>
      <c r="J32" s="108" t="s">
        <v>1002</v>
      </c>
      <c r="K32" s="17"/>
      <c r="L32" s="84"/>
      <c r="M32" s="84"/>
      <c r="N32" s="84"/>
      <c r="O32" s="84"/>
      <c r="P32" s="84"/>
      <c r="Q32" s="84"/>
      <c r="R32" s="84"/>
      <c r="S32" s="84"/>
      <c r="T32" s="51"/>
      <c r="U32" s="60"/>
      <c r="V32" s="60"/>
      <c r="W32" s="60"/>
      <c r="X32" s="61"/>
      <c r="Y32" s="60"/>
      <c r="Z32" s="52"/>
      <c r="AA32" s="52"/>
      <c r="AB32" s="52"/>
      <c r="AC32" s="52"/>
      <c r="AD32" s="52"/>
      <c r="AE32" s="52" t="s">
        <v>115</v>
      </c>
      <c r="AF32" s="52" t="str">
        <f t="shared" si="0"/>
        <v/>
      </c>
      <c r="AG32" s="52" t="str">
        <f t="shared" si="1"/>
        <v/>
      </c>
      <c r="AH32" s="52"/>
      <c r="AI32" s="24" t="s">
        <v>21</v>
      </c>
      <c r="AJ32" s="24" t="s">
        <v>140</v>
      </c>
      <c r="AK32" s="8" t="str">
        <f>IF($C$6=AI32,MAX($AK$1:AK31)+1,"n/a")</f>
        <v>n/a</v>
      </c>
      <c r="AL32" s="24" t="s">
        <v>141</v>
      </c>
      <c r="AM32" s="131">
        <v>259845</v>
      </c>
      <c r="AN32" s="131">
        <v>510119</v>
      </c>
    </row>
    <row r="33" spans="1:40" s="23" customFormat="1" ht="21" customHeight="1" x14ac:dyDescent="0.25">
      <c r="A33" s="20" t="str">
        <f t="shared" si="2"/>
        <v>28 Capital (Los Rios)</v>
      </c>
      <c r="B33" s="146" t="s">
        <v>102</v>
      </c>
      <c r="C33" s="147"/>
      <c r="D33" s="36">
        <v>0</v>
      </c>
      <c r="E33" s="36">
        <v>0</v>
      </c>
      <c r="F33" s="74">
        <f t="shared" ref="F33:F40" si="11">SUM(D33:E33)</f>
        <v>0</v>
      </c>
      <c r="G33" s="36">
        <v>0</v>
      </c>
      <c r="H33" s="36">
        <v>0</v>
      </c>
      <c r="I33" s="74">
        <f t="shared" ref="I33:I40" si="12">SUM(G33:H33)</f>
        <v>0</v>
      </c>
      <c r="J33" s="106">
        <f>IF(F33-I33=0,0,IF(F33-I33&gt;0,TEXT(ABS(F33-I33),"$#,###")&amp;" ▼",TEXT(ABS(F33-I33),"$#,###")&amp;" ▲"))</f>
        <v>0</v>
      </c>
      <c r="K33" s="20"/>
      <c r="L33" s="85"/>
      <c r="M33" s="85"/>
      <c r="N33" s="85"/>
      <c r="O33" s="85"/>
      <c r="P33" s="85"/>
      <c r="Q33" s="85"/>
      <c r="R33" s="85"/>
      <c r="S33" s="86"/>
      <c r="T33" s="51"/>
      <c r="U33" s="60"/>
      <c r="V33" s="60"/>
      <c r="W33" s="60"/>
      <c r="X33" s="61"/>
      <c r="Y33" s="60"/>
      <c r="Z33" s="52"/>
      <c r="AA33" s="52"/>
      <c r="AB33" s="52"/>
      <c r="AC33" s="52"/>
      <c r="AD33" s="52"/>
      <c r="AE33" s="52" t="s">
        <v>119</v>
      </c>
      <c r="AF33" s="52" t="str">
        <f t="shared" si="0"/>
        <v/>
      </c>
      <c r="AG33" s="52" t="str">
        <f t="shared" si="1"/>
        <v/>
      </c>
      <c r="AH33" s="52"/>
      <c r="AI33" s="24" t="s">
        <v>21</v>
      </c>
      <c r="AJ33" s="24" t="s">
        <v>143</v>
      </c>
      <c r="AK33" s="8" t="str">
        <f>IF($C$6=AI33,MAX($AK$1:AK32)+1,"n/a")</f>
        <v>n/a</v>
      </c>
      <c r="AL33" s="24" t="s">
        <v>144</v>
      </c>
      <c r="AM33" s="131">
        <v>1541215</v>
      </c>
      <c r="AN33" s="131">
        <v>1517612</v>
      </c>
    </row>
    <row r="34" spans="1:40" s="23" customFormat="1" ht="21" customHeight="1" x14ac:dyDescent="0.25">
      <c r="A34" s="20" t="str">
        <f t="shared" si="2"/>
        <v>28 Capital (Los Rios)</v>
      </c>
      <c r="B34" s="142" t="s">
        <v>106</v>
      </c>
      <c r="C34" s="143"/>
      <c r="D34" s="37">
        <v>0</v>
      </c>
      <c r="E34" s="37">
        <v>0</v>
      </c>
      <c r="F34" s="74">
        <f t="shared" si="11"/>
        <v>0</v>
      </c>
      <c r="G34" s="37">
        <v>0</v>
      </c>
      <c r="H34" s="37">
        <v>0</v>
      </c>
      <c r="I34" s="74">
        <f t="shared" si="12"/>
        <v>0</v>
      </c>
      <c r="J34" s="106">
        <f t="shared" ref="J34:J41" si="13">IF(F34-I34=0,0,IF(F34-I34&gt;0,TEXT(ABS(F34-I34),"$#,###")&amp;" ▼",TEXT(ABS(F34-I34),"$#,###")&amp;" ▲"))</f>
        <v>0</v>
      </c>
      <c r="K34" s="20"/>
      <c r="L34" s="85"/>
      <c r="M34" s="85"/>
      <c r="N34" s="85"/>
      <c r="O34" s="85"/>
      <c r="P34" s="85"/>
      <c r="Q34" s="85"/>
      <c r="R34" s="85"/>
      <c r="S34" s="86"/>
      <c r="T34" s="51"/>
      <c r="U34" s="60"/>
      <c r="V34" s="60"/>
      <c r="W34" s="60"/>
      <c r="X34" s="61"/>
      <c r="Y34" s="60"/>
      <c r="Z34" s="52"/>
      <c r="AA34" s="52"/>
      <c r="AB34" s="52"/>
      <c r="AC34" s="52"/>
      <c r="AD34" s="52"/>
      <c r="AE34" s="52" t="s">
        <v>123</v>
      </c>
      <c r="AF34" s="52" t="str">
        <f t="shared" si="0"/>
        <v/>
      </c>
      <c r="AG34" s="52" t="str">
        <f t="shared" si="1"/>
        <v/>
      </c>
      <c r="AH34" s="52"/>
      <c r="AI34" s="8" t="s">
        <v>21</v>
      </c>
      <c r="AJ34" s="8" t="s">
        <v>146</v>
      </c>
      <c r="AK34" s="8" t="str">
        <f>IF($C$6=AI34,MAX($AK$1:AK33)+1,"n/a")</f>
        <v>n/a</v>
      </c>
      <c r="AL34" s="8" t="s">
        <v>147</v>
      </c>
      <c r="AM34" s="131">
        <v>635198</v>
      </c>
      <c r="AN34" s="131">
        <v>641265</v>
      </c>
    </row>
    <row r="35" spans="1:40" s="25" customFormat="1" ht="21" customHeight="1" x14ac:dyDescent="0.25">
      <c r="A35" s="20" t="str">
        <f t="shared" si="2"/>
        <v>28 Capital (Los Rios)</v>
      </c>
      <c r="B35" s="142" t="s">
        <v>110</v>
      </c>
      <c r="C35" s="143"/>
      <c r="D35" s="37">
        <v>0</v>
      </c>
      <c r="E35" s="37">
        <v>0</v>
      </c>
      <c r="F35" s="74">
        <f t="shared" si="11"/>
        <v>0</v>
      </c>
      <c r="G35" s="37">
        <v>0</v>
      </c>
      <c r="H35" s="37">
        <v>0</v>
      </c>
      <c r="I35" s="74">
        <f t="shared" si="12"/>
        <v>0</v>
      </c>
      <c r="J35" s="106">
        <f t="shared" si="13"/>
        <v>0</v>
      </c>
      <c r="K35" s="20"/>
      <c r="L35" s="85"/>
      <c r="M35" s="85"/>
      <c r="N35" s="85"/>
      <c r="O35" s="85"/>
      <c r="P35" s="85"/>
      <c r="Q35" s="85"/>
      <c r="R35" s="85"/>
      <c r="S35" s="86"/>
      <c r="T35" s="51"/>
      <c r="U35" s="60"/>
      <c r="V35" s="60"/>
      <c r="W35" s="60"/>
      <c r="X35" s="61"/>
      <c r="Y35" s="60"/>
      <c r="Z35" s="53"/>
      <c r="AA35" s="53"/>
      <c r="AB35" s="53"/>
      <c r="AC35" s="53"/>
      <c r="AD35" s="53"/>
      <c r="AE35" s="52" t="s">
        <v>127</v>
      </c>
      <c r="AF35" s="52" t="str">
        <f t="shared" si="0"/>
        <v/>
      </c>
      <c r="AG35" s="52" t="str">
        <f t="shared" si="1"/>
        <v/>
      </c>
      <c r="AH35" s="53"/>
      <c r="AI35" s="8" t="s">
        <v>21</v>
      </c>
      <c r="AJ35" s="8" t="s">
        <v>149</v>
      </c>
      <c r="AK35" s="8" t="str">
        <f>IF($C$6=AI35,MAX($AK$1:AK34)+1,"n/a")</f>
        <v>n/a</v>
      </c>
      <c r="AL35" s="8" t="s">
        <v>150</v>
      </c>
      <c r="AM35" s="131">
        <v>2800</v>
      </c>
      <c r="AN35" s="131">
        <v>12800</v>
      </c>
    </row>
    <row r="36" spans="1:40" s="23" customFormat="1" ht="21" customHeight="1" x14ac:dyDescent="0.25">
      <c r="A36" s="20" t="str">
        <f t="shared" si="2"/>
        <v>28 Capital (Los Rios)</v>
      </c>
      <c r="B36" s="142" t="s">
        <v>114</v>
      </c>
      <c r="C36" s="143"/>
      <c r="D36" s="36">
        <v>0</v>
      </c>
      <c r="E36" s="36">
        <v>0</v>
      </c>
      <c r="F36" s="74">
        <f t="shared" si="11"/>
        <v>0</v>
      </c>
      <c r="G36" s="37">
        <v>0</v>
      </c>
      <c r="H36" s="37">
        <v>0</v>
      </c>
      <c r="I36" s="74">
        <f t="shared" si="12"/>
        <v>0</v>
      </c>
      <c r="J36" s="106">
        <f t="shared" si="13"/>
        <v>0</v>
      </c>
      <c r="K36" s="89"/>
      <c r="L36" s="85"/>
      <c r="M36" s="85"/>
      <c r="N36" s="85"/>
      <c r="O36" s="85"/>
      <c r="P36" s="85"/>
      <c r="Q36" s="85"/>
      <c r="R36" s="85"/>
      <c r="S36" s="86"/>
      <c r="T36" s="51"/>
      <c r="U36" s="60"/>
      <c r="V36" s="60"/>
      <c r="W36" s="60"/>
      <c r="X36" s="61"/>
      <c r="Y36" s="60"/>
      <c r="Z36" s="52"/>
      <c r="AA36" s="52"/>
      <c r="AB36" s="52"/>
      <c r="AC36" s="52"/>
      <c r="AD36" s="52"/>
      <c r="AE36" s="53" t="s">
        <v>130</v>
      </c>
      <c r="AF36" s="52" t="str">
        <f t="shared" si="0"/>
        <v/>
      </c>
      <c r="AG36" s="52" t="str">
        <f t="shared" si="1"/>
        <v/>
      </c>
      <c r="AH36" s="52"/>
      <c r="AI36" s="8" t="s">
        <v>152</v>
      </c>
      <c r="AJ36" s="8" t="s">
        <v>153</v>
      </c>
      <c r="AK36" s="8" t="str">
        <f>IF($C$6=AI36,MAX($AK$1:AK35)+1,"n/a")</f>
        <v>n/a</v>
      </c>
      <c r="AL36" s="8" t="s">
        <v>154</v>
      </c>
      <c r="AM36" s="131">
        <v>0</v>
      </c>
      <c r="AN36" s="131">
        <v>0</v>
      </c>
    </row>
    <row r="37" spans="1:40" s="23" customFormat="1" ht="21" customHeight="1" x14ac:dyDescent="0.25">
      <c r="A37" s="20" t="str">
        <f t="shared" si="2"/>
        <v>28 Capital (Los Rios)</v>
      </c>
      <c r="B37" s="142" t="s">
        <v>118</v>
      </c>
      <c r="C37" s="143"/>
      <c r="D37" s="37">
        <v>0</v>
      </c>
      <c r="E37" s="37">
        <v>0</v>
      </c>
      <c r="F37" s="74">
        <f t="shared" si="11"/>
        <v>0</v>
      </c>
      <c r="G37" s="37">
        <v>0</v>
      </c>
      <c r="H37" s="37">
        <v>0</v>
      </c>
      <c r="I37" s="74">
        <f t="shared" si="12"/>
        <v>0</v>
      </c>
      <c r="J37" s="106">
        <f t="shared" si="13"/>
        <v>0</v>
      </c>
      <c r="K37" s="20"/>
      <c r="L37" s="85"/>
      <c r="M37" s="85"/>
      <c r="N37" s="85"/>
      <c r="O37" s="85"/>
      <c r="P37" s="85"/>
      <c r="Q37" s="85"/>
      <c r="R37" s="85"/>
      <c r="S37" s="86"/>
      <c r="T37" s="51"/>
      <c r="U37" s="60"/>
      <c r="V37" s="60"/>
      <c r="W37" s="60"/>
      <c r="X37" s="61"/>
      <c r="Y37" s="60"/>
      <c r="Z37" s="52"/>
      <c r="AA37" s="52"/>
      <c r="AB37" s="52"/>
      <c r="AC37" s="52"/>
      <c r="AD37" s="52"/>
      <c r="AE37" s="52" t="s">
        <v>133</v>
      </c>
      <c r="AF37" s="52" t="str">
        <f t="shared" si="0"/>
        <v/>
      </c>
      <c r="AG37" s="52" t="str">
        <f t="shared" si="1"/>
        <v/>
      </c>
      <c r="AH37" s="52"/>
      <c r="AI37" s="8" t="s">
        <v>152</v>
      </c>
      <c r="AJ37" s="8" t="s">
        <v>156</v>
      </c>
      <c r="AK37" s="8" t="str">
        <f>IF($C$6=AI37,MAX($AK$1:AK36)+1,"n/a")</f>
        <v>n/a</v>
      </c>
      <c r="AL37" s="8" t="s">
        <v>157</v>
      </c>
      <c r="AM37" s="131">
        <v>200000</v>
      </c>
      <c r="AN37" s="131">
        <v>200000</v>
      </c>
    </row>
    <row r="38" spans="1:40" s="23" customFormat="1" ht="21" customHeight="1" x14ac:dyDescent="0.25">
      <c r="A38" s="20" t="str">
        <f t="shared" si="2"/>
        <v>28 Capital (Los Rios)</v>
      </c>
      <c r="B38" s="142" t="s">
        <v>122</v>
      </c>
      <c r="C38" s="143"/>
      <c r="D38" s="37">
        <v>0</v>
      </c>
      <c r="E38" s="37">
        <v>0</v>
      </c>
      <c r="F38" s="74">
        <f t="shared" si="11"/>
        <v>0</v>
      </c>
      <c r="G38" s="37">
        <v>0</v>
      </c>
      <c r="H38" s="37">
        <v>0</v>
      </c>
      <c r="I38" s="74">
        <f t="shared" si="12"/>
        <v>0</v>
      </c>
      <c r="J38" s="106">
        <f t="shared" si="13"/>
        <v>0</v>
      </c>
      <c r="K38" s="20"/>
      <c r="L38" s="85"/>
      <c r="M38" s="85"/>
      <c r="N38" s="85"/>
      <c r="O38" s="85"/>
      <c r="P38" s="85"/>
      <c r="Q38" s="85"/>
      <c r="R38" s="30"/>
      <c r="S38" s="30"/>
      <c r="T38" s="51"/>
      <c r="U38" s="60"/>
      <c r="V38" s="60"/>
      <c r="W38" s="60"/>
      <c r="X38" s="61"/>
      <c r="Y38" s="60"/>
      <c r="Z38" s="52"/>
      <c r="AA38" s="52"/>
      <c r="AB38" s="52"/>
      <c r="AC38" s="52"/>
      <c r="AD38" s="52"/>
      <c r="AE38" s="52" t="s">
        <v>136</v>
      </c>
      <c r="AF38" s="52" t="str">
        <f t="shared" si="0"/>
        <v/>
      </c>
      <c r="AG38" s="52" t="str">
        <f t="shared" si="1"/>
        <v/>
      </c>
      <c r="AH38" s="52"/>
      <c r="AI38" s="8" t="s">
        <v>152</v>
      </c>
      <c r="AJ38" s="8" t="s">
        <v>159</v>
      </c>
      <c r="AK38" s="8" t="str">
        <f>IF($C$6=AI38,MAX($AK$1:AK37)+1,"n/a")</f>
        <v>n/a</v>
      </c>
      <c r="AL38" s="8" t="s">
        <v>160</v>
      </c>
      <c r="AM38" s="131">
        <v>4010175</v>
      </c>
      <c r="AN38" s="131">
        <v>4110399</v>
      </c>
    </row>
    <row r="39" spans="1:40" s="24" customFormat="1" ht="21" customHeight="1" x14ac:dyDescent="0.25">
      <c r="A39" s="32"/>
      <c r="B39" s="142" t="s">
        <v>126</v>
      </c>
      <c r="C39" s="143"/>
      <c r="D39" s="37">
        <v>0</v>
      </c>
      <c r="E39" s="37">
        <v>0</v>
      </c>
      <c r="F39" s="74">
        <f t="shared" si="11"/>
        <v>0</v>
      </c>
      <c r="G39" s="37">
        <v>0</v>
      </c>
      <c r="H39" s="37">
        <v>0</v>
      </c>
      <c r="I39" s="74">
        <f t="shared" si="12"/>
        <v>0</v>
      </c>
      <c r="J39" s="106">
        <f t="shared" si="13"/>
        <v>0</v>
      </c>
      <c r="K39" s="20"/>
      <c r="L39" s="85"/>
      <c r="M39" s="85"/>
      <c r="N39" s="85"/>
      <c r="O39" s="85"/>
      <c r="P39" s="85"/>
      <c r="Q39" s="85"/>
      <c r="R39" s="123"/>
      <c r="S39" s="122" t="s">
        <v>7</v>
      </c>
      <c r="T39" s="51"/>
      <c r="U39" s="60"/>
      <c r="V39" s="60"/>
      <c r="W39" s="60"/>
      <c r="X39" s="61"/>
      <c r="Y39" s="60"/>
      <c r="Z39" s="54"/>
      <c r="AA39" s="54"/>
      <c r="AB39" s="54"/>
      <c r="AC39" s="54"/>
      <c r="AD39" s="54"/>
      <c r="AE39" s="52" t="s">
        <v>139</v>
      </c>
      <c r="AF39" s="54" t="str">
        <f t="shared" si="0"/>
        <v/>
      </c>
      <c r="AG39" s="54" t="str">
        <f t="shared" si="1"/>
        <v/>
      </c>
      <c r="AH39" s="54"/>
      <c r="AI39" s="8" t="s">
        <v>152</v>
      </c>
      <c r="AJ39" s="8" t="s">
        <v>162</v>
      </c>
      <c r="AK39" s="8" t="str">
        <f>IF($C$6=AI39,MAX($AK$1:AK38)+1,"n/a")</f>
        <v>n/a</v>
      </c>
      <c r="AL39" s="8" t="s">
        <v>163</v>
      </c>
      <c r="AM39" s="131">
        <v>1081052</v>
      </c>
      <c r="AN39" s="131">
        <v>1081052</v>
      </c>
    </row>
    <row r="40" spans="1:40" ht="21" customHeight="1" thickBot="1" x14ac:dyDescent="0.3">
      <c r="A40" s="1"/>
      <c r="B40" s="144" t="s">
        <v>1015</v>
      </c>
      <c r="C40" s="145"/>
      <c r="D40" s="38">
        <v>0</v>
      </c>
      <c r="E40" s="39">
        <v>0</v>
      </c>
      <c r="F40" s="75">
        <f t="shared" si="11"/>
        <v>0</v>
      </c>
      <c r="G40" s="38">
        <v>0</v>
      </c>
      <c r="H40" s="39">
        <v>0</v>
      </c>
      <c r="I40" s="75">
        <f t="shared" si="12"/>
        <v>0</v>
      </c>
      <c r="J40" s="109">
        <f t="shared" si="13"/>
        <v>0</v>
      </c>
      <c r="K40" s="28"/>
      <c r="L40" s="85"/>
      <c r="M40" s="85"/>
      <c r="N40" s="85"/>
      <c r="O40" s="85"/>
      <c r="P40" s="85"/>
      <c r="Q40" s="85"/>
      <c r="R40" s="124"/>
      <c r="S40" s="125" t="s">
        <v>1013</v>
      </c>
      <c r="T40" s="51"/>
      <c r="U40" s="60"/>
      <c r="V40" s="60"/>
      <c r="W40" s="60"/>
      <c r="X40" s="61"/>
      <c r="Y40" s="60"/>
      <c r="Z40" s="54"/>
      <c r="AA40" s="54"/>
      <c r="AB40" s="54"/>
      <c r="AC40" s="54"/>
      <c r="AD40" s="54"/>
      <c r="AE40" s="54" t="s">
        <v>142</v>
      </c>
      <c r="AF40" s="42" t="str">
        <f t="shared" si="0"/>
        <v/>
      </c>
      <c r="AG40" s="42" t="str">
        <f t="shared" si="1"/>
        <v/>
      </c>
      <c r="AI40" s="8" t="s">
        <v>152</v>
      </c>
      <c r="AJ40" s="8" t="s">
        <v>165</v>
      </c>
      <c r="AK40" s="8" t="str">
        <f>IF($C$6=AI40,MAX($AK$1:AK39)+1,"n/a")</f>
        <v>n/a</v>
      </c>
      <c r="AL40" s="8" t="s">
        <v>166</v>
      </c>
      <c r="AM40" s="131">
        <v>1015000</v>
      </c>
      <c r="AN40" s="131">
        <v>1015000</v>
      </c>
    </row>
    <row r="41" spans="1:40" ht="21" customHeight="1" thickTop="1" x14ac:dyDescent="0.25">
      <c r="A41" s="1"/>
      <c r="B41" s="33" t="s">
        <v>25</v>
      </c>
      <c r="C41" s="34"/>
      <c r="D41" s="29">
        <f t="shared" ref="D41:I41" si="14">SUM(D33:D40)</f>
        <v>0</v>
      </c>
      <c r="E41" s="29">
        <f t="shared" si="14"/>
        <v>0</v>
      </c>
      <c r="F41" s="76">
        <f t="shared" si="14"/>
        <v>0</v>
      </c>
      <c r="G41" s="29">
        <f t="shared" si="14"/>
        <v>0</v>
      </c>
      <c r="H41" s="29">
        <f t="shared" si="14"/>
        <v>0</v>
      </c>
      <c r="I41" s="76">
        <f t="shared" si="14"/>
        <v>0</v>
      </c>
      <c r="J41" s="106">
        <f t="shared" si="13"/>
        <v>0</v>
      </c>
      <c r="K41" s="35"/>
      <c r="L41" s="87"/>
      <c r="M41" s="87"/>
      <c r="N41" s="87"/>
      <c r="O41" s="87"/>
      <c r="P41" s="87"/>
      <c r="Q41" s="87"/>
      <c r="R41" s="125"/>
      <c r="S41" s="9" t="s">
        <v>1014</v>
      </c>
      <c r="T41" s="51"/>
      <c r="U41" s="60"/>
      <c r="V41" s="60"/>
      <c r="W41" s="60"/>
      <c r="X41" s="61"/>
      <c r="Y41" s="60"/>
      <c r="Z41" s="54"/>
      <c r="AA41" s="54"/>
      <c r="AB41" s="54"/>
      <c r="AC41" s="54"/>
      <c r="AD41" s="54"/>
      <c r="AE41" s="42" t="s">
        <v>145</v>
      </c>
      <c r="AF41" s="42" t="str">
        <f t="shared" si="0"/>
        <v/>
      </c>
      <c r="AG41" s="42" t="str">
        <f t="shared" si="1"/>
        <v/>
      </c>
      <c r="AI41" s="8" t="s">
        <v>152</v>
      </c>
      <c r="AJ41" s="8" t="s">
        <v>168</v>
      </c>
      <c r="AK41" s="8" t="str">
        <f>IF($C$6=AI41,MAX($AK$1:AK40)+1,"n/a")</f>
        <v>n/a</v>
      </c>
      <c r="AL41" s="8" t="s">
        <v>169</v>
      </c>
      <c r="AM41" s="131">
        <v>427050</v>
      </c>
      <c r="AN41" s="131">
        <v>427050</v>
      </c>
    </row>
    <row r="42" spans="1:40" x14ac:dyDescent="0.25">
      <c r="A42" s="1"/>
      <c r="B42" s="9"/>
      <c r="C42" s="9"/>
      <c r="D42" s="6"/>
      <c r="E42" s="6"/>
      <c r="F42" s="6"/>
      <c r="G42" s="6"/>
      <c r="H42" s="6"/>
      <c r="I42" s="6"/>
      <c r="J42" s="100"/>
      <c r="K42" s="10"/>
      <c r="L42" s="6"/>
      <c r="M42" s="6"/>
      <c r="N42" s="6"/>
      <c r="O42" s="6"/>
      <c r="P42" s="6"/>
      <c r="Q42" s="6"/>
      <c r="R42" s="6"/>
      <c r="S42" s="6"/>
      <c r="T42" s="40"/>
      <c r="U42" s="55"/>
      <c r="V42" s="55"/>
      <c r="W42" s="55"/>
      <c r="X42" s="55"/>
      <c r="Y42" s="55"/>
      <c r="AE42" s="42" t="s">
        <v>148</v>
      </c>
      <c r="AF42" s="42" t="str">
        <f t="shared" ref="AF42:AF70" si="15">IFERROR(INDEX(AL:AL,MATCH(ROW(AO42),AK:AK,0)),"")</f>
        <v/>
      </c>
      <c r="AG42" s="42" t="str">
        <f t="shared" ref="AG42:AG70" si="16">IFERROR(INDEX(AJ:AJ,MATCH(ROW(AO42),AK:AK,0)),"")</f>
        <v/>
      </c>
      <c r="AI42" s="8" t="s">
        <v>32</v>
      </c>
      <c r="AJ42" s="8" t="s">
        <v>171</v>
      </c>
      <c r="AK42" s="8" t="str">
        <f>IF($C$6=AI42,MAX($AK$1:AK41)+1,"n/a")</f>
        <v>n/a</v>
      </c>
      <c r="AL42" s="8" t="s">
        <v>172</v>
      </c>
      <c r="AM42" s="131">
        <v>1422489</v>
      </c>
      <c r="AN42" s="131">
        <v>1422489</v>
      </c>
    </row>
    <row r="43" spans="1:40" s="133" customFormat="1" hidden="1" x14ac:dyDescent="0.25">
      <c r="A43" s="132"/>
      <c r="J43" s="134"/>
      <c r="K43" s="135"/>
      <c r="T43" s="136"/>
      <c r="U43" s="136"/>
      <c r="V43" s="136"/>
      <c r="W43" s="136"/>
      <c r="X43" s="136"/>
      <c r="Y43" s="136"/>
      <c r="Z43" s="137"/>
      <c r="AA43" s="137"/>
      <c r="AB43" s="137"/>
      <c r="AC43" s="137"/>
      <c r="AD43" s="137"/>
      <c r="AE43" s="137" t="s">
        <v>151</v>
      </c>
      <c r="AF43" s="137" t="str">
        <f t="shared" si="15"/>
        <v/>
      </c>
      <c r="AG43" s="137" t="str">
        <f t="shared" si="16"/>
        <v/>
      </c>
      <c r="AH43" s="137"/>
      <c r="AI43" s="138" t="s">
        <v>32</v>
      </c>
      <c r="AJ43" s="138" t="s">
        <v>174</v>
      </c>
      <c r="AK43" s="138" t="str">
        <f>IF($C$6=AI43,MAX($AK$1:AK42)+1,"n/a")</f>
        <v>n/a</v>
      </c>
      <c r="AL43" s="138" t="s">
        <v>175</v>
      </c>
      <c r="AM43" s="139">
        <v>380000</v>
      </c>
      <c r="AN43" s="139">
        <v>380000</v>
      </c>
    </row>
    <row r="44" spans="1:40" hidden="1" x14ac:dyDescent="0.25">
      <c r="AE44" s="42" t="s">
        <v>155</v>
      </c>
      <c r="AF44" s="42" t="str">
        <f t="shared" si="15"/>
        <v/>
      </c>
      <c r="AG44" s="42" t="str">
        <f t="shared" si="16"/>
        <v/>
      </c>
      <c r="AI44" s="8" t="s">
        <v>32</v>
      </c>
      <c r="AJ44" s="8" t="s">
        <v>177</v>
      </c>
      <c r="AK44" s="8" t="str">
        <f>IF($C$6=AI44,MAX($AK$1:AK43)+1,"n/a")</f>
        <v>n/a</v>
      </c>
      <c r="AL44" s="8" t="s">
        <v>178</v>
      </c>
      <c r="AM44" s="131">
        <v>723355</v>
      </c>
      <c r="AN44" s="131">
        <v>723355</v>
      </c>
    </row>
    <row r="45" spans="1:40" hidden="1" x14ac:dyDescent="0.25">
      <c r="AE45" s="42" t="s">
        <v>158</v>
      </c>
      <c r="AF45" s="42" t="str">
        <f t="shared" si="15"/>
        <v/>
      </c>
      <c r="AG45" s="42" t="str">
        <f t="shared" si="16"/>
        <v/>
      </c>
      <c r="AI45" s="8" t="s">
        <v>32</v>
      </c>
      <c r="AJ45" s="8" t="s">
        <v>180</v>
      </c>
      <c r="AK45" s="8" t="str">
        <f>IF($C$6=AI45,MAX($AK$1:AK44)+1,"n/a")</f>
        <v>n/a</v>
      </c>
      <c r="AL45" s="8" t="s">
        <v>181</v>
      </c>
      <c r="AM45" s="131">
        <v>31592</v>
      </c>
      <c r="AN45" s="131">
        <v>31592</v>
      </c>
    </row>
    <row r="46" spans="1:40" hidden="1" x14ac:dyDescent="0.25">
      <c r="J46" s="111"/>
      <c r="L46" s="64"/>
      <c r="M46" s="64"/>
      <c r="N46" s="64"/>
      <c r="O46" s="64"/>
      <c r="P46" s="64"/>
      <c r="Q46" s="64"/>
      <c r="R46" s="64"/>
      <c r="S46" s="64"/>
      <c r="U46" s="55"/>
      <c r="V46" s="55"/>
      <c r="W46" s="55"/>
      <c r="X46" s="55"/>
      <c r="Y46" s="55"/>
      <c r="AE46" s="42" t="s">
        <v>161</v>
      </c>
      <c r="AF46" s="42" t="str">
        <f t="shared" si="15"/>
        <v/>
      </c>
      <c r="AG46" s="42" t="str">
        <f t="shared" si="16"/>
        <v/>
      </c>
      <c r="AI46" s="8" t="s">
        <v>32</v>
      </c>
      <c r="AJ46" s="8" t="s">
        <v>183</v>
      </c>
      <c r="AK46" s="8" t="str">
        <f>IF($C$6=AI46,MAX($AK$1:AK45)+1,"n/a")</f>
        <v>n/a</v>
      </c>
      <c r="AL46" s="8" t="s">
        <v>184</v>
      </c>
      <c r="AM46" s="131">
        <v>236407</v>
      </c>
      <c r="AN46" s="131">
        <v>236407</v>
      </c>
    </row>
    <row r="47" spans="1:40" hidden="1" x14ac:dyDescent="0.25">
      <c r="AE47" s="42" t="s">
        <v>164</v>
      </c>
      <c r="AF47" s="42" t="str">
        <f t="shared" si="15"/>
        <v/>
      </c>
      <c r="AG47" s="42" t="str">
        <f t="shared" si="16"/>
        <v/>
      </c>
      <c r="AI47" s="8" t="s">
        <v>32</v>
      </c>
      <c r="AJ47" s="8" t="s">
        <v>186</v>
      </c>
      <c r="AK47" s="8" t="str">
        <f>IF($C$6=AI47,MAX($AK$1:AK46)+1,"n/a")</f>
        <v>n/a</v>
      </c>
      <c r="AL47" s="8" t="s">
        <v>187</v>
      </c>
      <c r="AM47" s="131">
        <v>1280409</v>
      </c>
      <c r="AN47" s="131">
        <v>1303425</v>
      </c>
    </row>
    <row r="48" spans="1:40" hidden="1" x14ac:dyDescent="0.25">
      <c r="AE48" s="42" t="s">
        <v>167</v>
      </c>
      <c r="AF48" s="42" t="str">
        <f t="shared" si="15"/>
        <v/>
      </c>
      <c r="AG48" s="42" t="str">
        <f t="shared" si="16"/>
        <v/>
      </c>
      <c r="AI48" s="8" t="s">
        <v>36</v>
      </c>
      <c r="AJ48" s="8" t="s">
        <v>189</v>
      </c>
      <c r="AK48" s="8" t="str">
        <f>IF($C$6=AI48,MAX($AK$1:AK47)+1,"n/a")</f>
        <v>n/a</v>
      </c>
      <c r="AL48" s="8" t="s">
        <v>190</v>
      </c>
      <c r="AM48" s="131">
        <v>1493273</v>
      </c>
      <c r="AN48" s="131">
        <v>1516630</v>
      </c>
    </row>
    <row r="49" spans="31:40" hidden="1" x14ac:dyDescent="0.25">
      <c r="AE49" s="42" t="s">
        <v>170</v>
      </c>
      <c r="AF49" s="42" t="str">
        <f t="shared" si="15"/>
        <v/>
      </c>
      <c r="AG49" s="42" t="str">
        <f t="shared" si="16"/>
        <v/>
      </c>
      <c r="AI49" s="8" t="s">
        <v>36</v>
      </c>
      <c r="AJ49" s="8" t="s">
        <v>192</v>
      </c>
      <c r="AK49" s="8" t="str">
        <f>IF($C$6=AI49,MAX($AK$1:AK48)+1,"n/a")</f>
        <v>n/a</v>
      </c>
      <c r="AL49" s="8" t="s">
        <v>193</v>
      </c>
      <c r="AM49" s="131">
        <v>0</v>
      </c>
      <c r="AN49" s="131">
        <v>0</v>
      </c>
    </row>
    <row r="50" spans="31:40" hidden="1" x14ac:dyDescent="0.25">
      <c r="AE50" s="42" t="s">
        <v>173</v>
      </c>
      <c r="AF50" s="42" t="str">
        <f t="shared" si="15"/>
        <v/>
      </c>
      <c r="AG50" s="42" t="str">
        <f t="shared" si="16"/>
        <v/>
      </c>
      <c r="AI50" s="8" t="s">
        <v>36</v>
      </c>
      <c r="AJ50" s="8" t="s">
        <v>195</v>
      </c>
      <c r="AK50" s="8" t="str">
        <f>IF($C$6=AI50,MAX($AK$1:AK49)+1,"n/a")</f>
        <v>n/a</v>
      </c>
      <c r="AL50" s="8" t="s">
        <v>196</v>
      </c>
      <c r="AM50" s="131">
        <v>189800</v>
      </c>
      <c r="AN50" s="131">
        <v>213158</v>
      </c>
    </row>
    <row r="51" spans="31:40" hidden="1" x14ac:dyDescent="0.25">
      <c r="AE51" s="42" t="s">
        <v>176</v>
      </c>
      <c r="AF51" s="42" t="str">
        <f t="shared" si="15"/>
        <v/>
      </c>
      <c r="AG51" s="42" t="str">
        <f t="shared" si="16"/>
        <v/>
      </c>
      <c r="AI51" s="8" t="s">
        <v>36</v>
      </c>
      <c r="AJ51" s="8" t="s">
        <v>198</v>
      </c>
      <c r="AK51" s="8" t="str">
        <f>IF($C$6=AI51,MAX($AK$1:AK50)+1,"n/a")</f>
        <v>n/a</v>
      </c>
      <c r="AL51" s="8" t="s">
        <v>199</v>
      </c>
      <c r="AM51" s="131">
        <v>5058785</v>
      </c>
      <c r="AN51" s="131">
        <v>5343771</v>
      </c>
    </row>
    <row r="52" spans="31:40" hidden="1" x14ac:dyDescent="0.25">
      <c r="AE52" s="42" t="s">
        <v>179</v>
      </c>
      <c r="AF52" s="42" t="str">
        <f t="shared" si="15"/>
        <v/>
      </c>
      <c r="AG52" s="42" t="str">
        <f t="shared" si="16"/>
        <v/>
      </c>
      <c r="AI52" s="8" t="s">
        <v>36</v>
      </c>
      <c r="AJ52" s="8" t="s">
        <v>201</v>
      </c>
      <c r="AK52" s="8" t="str">
        <f>IF($C$6=AI52,MAX($AK$1:AK51)+1,"n/a")</f>
        <v>n/a</v>
      </c>
      <c r="AL52" s="8" t="s">
        <v>202</v>
      </c>
      <c r="AM52" s="131">
        <v>261628</v>
      </c>
      <c r="AN52" s="131">
        <v>0</v>
      </c>
    </row>
    <row r="53" spans="31:40" hidden="1" x14ac:dyDescent="0.25">
      <c r="AE53" s="42" t="s">
        <v>182</v>
      </c>
      <c r="AF53" s="42" t="str">
        <f t="shared" si="15"/>
        <v/>
      </c>
      <c r="AG53" s="42" t="str">
        <f t="shared" si="16"/>
        <v/>
      </c>
      <c r="AI53" s="8" t="s">
        <v>36</v>
      </c>
      <c r="AJ53" s="8" t="s">
        <v>204</v>
      </c>
      <c r="AK53" s="8" t="str">
        <f>IF($C$6=AI53,MAX($AK$1:AK52)+1,"n/a")</f>
        <v>n/a</v>
      </c>
      <c r="AL53" s="8" t="s">
        <v>205</v>
      </c>
      <c r="AM53" s="131">
        <v>0</v>
      </c>
      <c r="AN53" s="131">
        <v>0</v>
      </c>
    </row>
    <row r="54" spans="31:40" hidden="1" x14ac:dyDescent="0.25">
      <c r="AE54" s="42" t="s">
        <v>185</v>
      </c>
      <c r="AF54" s="42" t="str">
        <f t="shared" si="15"/>
        <v/>
      </c>
      <c r="AG54" s="42" t="str">
        <f t="shared" si="16"/>
        <v/>
      </c>
      <c r="AI54" s="8" t="s">
        <v>40</v>
      </c>
      <c r="AJ54" s="8" t="s">
        <v>207</v>
      </c>
      <c r="AK54" s="8" t="str">
        <f>IF($C$6=AI54,MAX($AK$1:AK53)+1,"n/a")</f>
        <v>n/a</v>
      </c>
      <c r="AL54" s="8" t="s">
        <v>208</v>
      </c>
      <c r="AM54" s="131">
        <v>297569</v>
      </c>
      <c r="AN54" s="131">
        <v>300000</v>
      </c>
    </row>
    <row r="55" spans="31:40" hidden="1" x14ac:dyDescent="0.25">
      <c r="AE55" s="42" t="s">
        <v>188</v>
      </c>
      <c r="AF55" s="42" t="str">
        <f t="shared" si="15"/>
        <v/>
      </c>
      <c r="AG55" s="42" t="str">
        <f t="shared" si="16"/>
        <v/>
      </c>
      <c r="AI55" s="8" t="s">
        <v>40</v>
      </c>
      <c r="AJ55" s="8" t="s">
        <v>210</v>
      </c>
      <c r="AK55" s="8" t="str">
        <f>IF($C$6=AI55,MAX($AK$1:AK54)+1,"n/a")</f>
        <v>n/a</v>
      </c>
      <c r="AL55" s="8" t="s">
        <v>211</v>
      </c>
      <c r="AM55" s="131">
        <v>1403102</v>
      </c>
      <c r="AN55" s="131">
        <v>1414567</v>
      </c>
    </row>
    <row r="56" spans="31:40" hidden="1" x14ac:dyDescent="0.25">
      <c r="AE56" s="42" t="s">
        <v>191</v>
      </c>
      <c r="AF56" s="42" t="str">
        <f t="shared" si="15"/>
        <v/>
      </c>
      <c r="AG56" s="42" t="str">
        <f t="shared" si="16"/>
        <v/>
      </c>
      <c r="AI56" s="8" t="s">
        <v>40</v>
      </c>
      <c r="AJ56" s="8" t="s">
        <v>213</v>
      </c>
      <c r="AK56" s="8" t="str">
        <f>IF($C$6=AI56,MAX($AK$1:AK55)+1,"n/a")</f>
        <v>n/a</v>
      </c>
      <c r="AL56" s="8" t="s">
        <v>214</v>
      </c>
      <c r="AM56" s="131">
        <v>1916711</v>
      </c>
      <c r="AN56" s="131">
        <v>1932372</v>
      </c>
    </row>
    <row r="57" spans="31:40" hidden="1" x14ac:dyDescent="0.25">
      <c r="AE57" s="42" t="s">
        <v>194</v>
      </c>
      <c r="AF57" s="42" t="str">
        <f t="shared" si="15"/>
        <v/>
      </c>
      <c r="AG57" s="42" t="str">
        <f t="shared" si="16"/>
        <v/>
      </c>
      <c r="AI57" s="8" t="s">
        <v>40</v>
      </c>
      <c r="AJ57" s="8" t="s">
        <v>216</v>
      </c>
      <c r="AK57" s="8" t="str">
        <f>IF($C$6=AI57,MAX($AK$1:AK56)+1,"n/a")</f>
        <v>n/a</v>
      </c>
      <c r="AL57" s="8" t="s">
        <v>217</v>
      </c>
      <c r="AM57" s="131">
        <v>2164155</v>
      </c>
      <c r="AN57" s="131">
        <v>2181838</v>
      </c>
    </row>
    <row r="58" spans="31:40" hidden="1" x14ac:dyDescent="0.25">
      <c r="AE58" s="42" t="s">
        <v>197</v>
      </c>
      <c r="AF58" s="42" t="str">
        <f t="shared" si="15"/>
        <v/>
      </c>
      <c r="AG58" s="42" t="str">
        <f t="shared" si="16"/>
        <v/>
      </c>
      <c r="AI58" s="8" t="s">
        <v>44</v>
      </c>
      <c r="AJ58" s="8" t="s">
        <v>219</v>
      </c>
      <c r="AK58" s="8" t="str">
        <f>IF($C$6=AI58,MAX($AK$1:AK57)+1,"n/a")</f>
        <v>n/a</v>
      </c>
      <c r="AL58" s="8" t="s">
        <v>220</v>
      </c>
      <c r="AM58" s="131">
        <v>537296</v>
      </c>
      <c r="AN58" s="131">
        <v>537296</v>
      </c>
    </row>
    <row r="59" spans="31:40" hidden="1" x14ac:dyDescent="0.25">
      <c r="AE59" s="42" t="s">
        <v>200</v>
      </c>
      <c r="AF59" s="42" t="str">
        <f t="shared" si="15"/>
        <v/>
      </c>
      <c r="AG59" s="42" t="str">
        <f t="shared" si="16"/>
        <v/>
      </c>
      <c r="AI59" s="8" t="s">
        <v>44</v>
      </c>
      <c r="AJ59" s="8" t="s">
        <v>222</v>
      </c>
      <c r="AK59" s="8" t="str">
        <f>IF($C$6=AI59,MAX($AK$1:AK58)+1,"n/a")</f>
        <v>n/a</v>
      </c>
      <c r="AL59" s="8" t="s">
        <v>223</v>
      </c>
      <c r="AM59" s="131">
        <v>937866</v>
      </c>
      <c r="AN59" s="131">
        <v>937866</v>
      </c>
    </row>
    <row r="60" spans="31:40" hidden="1" x14ac:dyDescent="0.25">
      <c r="AE60" s="42" t="s">
        <v>203</v>
      </c>
      <c r="AF60" s="42" t="str">
        <f t="shared" si="15"/>
        <v/>
      </c>
      <c r="AG60" s="42" t="str">
        <f t="shared" si="16"/>
        <v/>
      </c>
      <c r="AI60" s="8" t="s">
        <v>44</v>
      </c>
      <c r="AJ60" s="8" t="s">
        <v>225</v>
      </c>
      <c r="AK60" s="8" t="str">
        <f>IF($C$6=AI60,MAX($AK$1:AK59)+1,"n/a")</f>
        <v>n/a</v>
      </c>
      <c r="AL60" s="8" t="s">
        <v>226</v>
      </c>
      <c r="AM60" s="131">
        <v>614198</v>
      </c>
      <c r="AN60" s="131">
        <v>239421</v>
      </c>
    </row>
    <row r="61" spans="31:40" hidden="1" x14ac:dyDescent="0.25">
      <c r="AE61" s="42" t="s">
        <v>206</v>
      </c>
      <c r="AF61" s="42" t="str">
        <f t="shared" si="15"/>
        <v/>
      </c>
      <c r="AG61" s="42" t="str">
        <f t="shared" si="16"/>
        <v/>
      </c>
      <c r="AI61" s="8" t="s">
        <v>44</v>
      </c>
      <c r="AJ61" s="8" t="s">
        <v>228</v>
      </c>
      <c r="AK61" s="8" t="str">
        <f>IF($C$6=AI61,MAX($AK$1:AK60)+1,"n/a")</f>
        <v>n/a</v>
      </c>
      <c r="AL61" s="8" t="s">
        <v>229</v>
      </c>
      <c r="AM61" s="131">
        <v>1303277</v>
      </c>
      <c r="AN61" s="131">
        <v>1632896</v>
      </c>
    </row>
    <row r="62" spans="31:40" hidden="1" x14ac:dyDescent="0.25">
      <c r="AE62" s="42" t="s">
        <v>209</v>
      </c>
      <c r="AF62" s="42" t="str">
        <f t="shared" si="15"/>
        <v/>
      </c>
      <c r="AG62" s="42" t="str">
        <f t="shared" si="16"/>
        <v/>
      </c>
      <c r="AI62" s="8" t="s">
        <v>44</v>
      </c>
      <c r="AJ62" s="8" t="s">
        <v>231</v>
      </c>
      <c r="AK62" s="8" t="str">
        <f>IF($C$6=AI62,MAX($AK$1:AK61)+1,"n/a")</f>
        <v>n/a</v>
      </c>
      <c r="AL62" s="8" t="s">
        <v>232</v>
      </c>
      <c r="AM62" s="131">
        <v>869282</v>
      </c>
      <c r="AN62" s="131">
        <v>906459</v>
      </c>
    </row>
    <row r="63" spans="31:40" hidden="1" x14ac:dyDescent="0.25">
      <c r="AE63" s="42" t="s">
        <v>212</v>
      </c>
      <c r="AF63" s="42" t="str">
        <f t="shared" si="15"/>
        <v/>
      </c>
      <c r="AG63" s="42" t="str">
        <f t="shared" si="16"/>
        <v/>
      </c>
      <c r="AI63" s="8" t="s">
        <v>44</v>
      </c>
      <c r="AJ63" s="8" t="s">
        <v>234</v>
      </c>
      <c r="AK63" s="8" t="str">
        <f>IF($C$6=AI63,MAX($AK$1:AK62)+1,"n/a")</f>
        <v>n/a</v>
      </c>
      <c r="AL63" s="8" t="s">
        <v>235</v>
      </c>
      <c r="AM63" s="131">
        <v>1421961</v>
      </c>
      <c r="AN63" s="131">
        <v>1426676</v>
      </c>
    </row>
    <row r="64" spans="31:40" hidden="1" x14ac:dyDescent="0.25">
      <c r="AE64" s="42" t="s">
        <v>215</v>
      </c>
      <c r="AF64" s="42" t="str">
        <f t="shared" si="15"/>
        <v/>
      </c>
      <c r="AG64" s="42" t="str">
        <f t="shared" si="16"/>
        <v/>
      </c>
      <c r="AI64" s="8" t="s">
        <v>44</v>
      </c>
      <c r="AJ64" s="8" t="s">
        <v>237</v>
      </c>
      <c r="AK64" s="8" t="str">
        <f>IF($C$6=AI64,MAX($AK$1:AK63)+1,"n/a")</f>
        <v>n/a</v>
      </c>
      <c r="AL64" s="8" t="s">
        <v>238</v>
      </c>
      <c r="AM64" s="131">
        <v>3350868</v>
      </c>
      <c r="AN64" s="131">
        <v>3439884</v>
      </c>
    </row>
    <row r="65" spans="31:40" hidden="1" x14ac:dyDescent="0.25">
      <c r="AE65" s="42" t="s">
        <v>218</v>
      </c>
      <c r="AF65" s="42" t="str">
        <f t="shared" si="15"/>
        <v/>
      </c>
      <c r="AG65" s="42" t="str">
        <f t="shared" si="16"/>
        <v/>
      </c>
      <c r="AI65" s="8" t="s">
        <v>44</v>
      </c>
      <c r="AJ65" s="8" t="s">
        <v>239</v>
      </c>
      <c r="AK65" s="8" t="str">
        <f>IF($C$6=AI65,MAX($AK$1:AK64)+1,"n/a")</f>
        <v>n/a</v>
      </c>
      <c r="AL65" s="8" t="s">
        <v>240</v>
      </c>
      <c r="AM65" s="131">
        <v>2476127</v>
      </c>
      <c r="AN65" s="131">
        <v>2487992</v>
      </c>
    </row>
    <row r="66" spans="31:40" hidden="1" x14ac:dyDescent="0.25">
      <c r="AE66" s="42" t="s">
        <v>221</v>
      </c>
      <c r="AF66" s="42" t="str">
        <f t="shared" si="15"/>
        <v/>
      </c>
      <c r="AG66" s="42" t="str">
        <f t="shared" si="16"/>
        <v/>
      </c>
      <c r="AI66" s="8" t="s">
        <v>44</v>
      </c>
      <c r="AJ66" s="8" t="s">
        <v>241</v>
      </c>
      <c r="AK66" s="8" t="str">
        <f>IF($C$6=AI66,MAX($AK$1:AK65)+1,"n/a")</f>
        <v>n/a</v>
      </c>
      <c r="AL66" s="8" t="s">
        <v>242</v>
      </c>
      <c r="AM66" s="131">
        <v>2457146</v>
      </c>
      <c r="AN66" s="131">
        <v>2457146</v>
      </c>
    </row>
    <row r="67" spans="31:40" hidden="1" x14ac:dyDescent="0.25">
      <c r="AE67" s="42" t="s">
        <v>224</v>
      </c>
      <c r="AF67" s="42" t="str">
        <f t="shared" si="15"/>
        <v/>
      </c>
      <c r="AG67" s="42" t="str">
        <f t="shared" si="16"/>
        <v/>
      </c>
      <c r="AI67" s="8" t="s">
        <v>47</v>
      </c>
      <c r="AJ67" s="8" t="s">
        <v>243</v>
      </c>
      <c r="AK67" s="8" t="str">
        <f>IF($C$6=AI67,MAX($AK$1:AK66)+1,"n/a")</f>
        <v>n/a</v>
      </c>
      <c r="AL67" s="8" t="s">
        <v>244</v>
      </c>
      <c r="AM67" s="131">
        <v>750000</v>
      </c>
      <c r="AN67" s="131">
        <v>773016</v>
      </c>
    </row>
    <row r="68" spans="31:40" hidden="1" x14ac:dyDescent="0.25">
      <c r="AE68" s="42" t="s">
        <v>227</v>
      </c>
      <c r="AF68" s="42" t="str">
        <f t="shared" si="15"/>
        <v/>
      </c>
      <c r="AG68" s="42" t="str">
        <f t="shared" si="16"/>
        <v/>
      </c>
      <c r="AI68" s="8" t="s">
        <v>47</v>
      </c>
      <c r="AJ68" s="8" t="s">
        <v>245</v>
      </c>
      <c r="AK68" s="8" t="str">
        <f>IF($C$6=AI68,MAX($AK$1:AK67)+1,"n/a")</f>
        <v>n/a</v>
      </c>
      <c r="AL68" s="8" t="s">
        <v>246</v>
      </c>
      <c r="AM68" s="131">
        <v>0</v>
      </c>
      <c r="AN68" s="131">
        <v>0</v>
      </c>
    </row>
    <row r="69" spans="31:40" hidden="1" x14ac:dyDescent="0.25">
      <c r="AE69" s="42" t="s">
        <v>230</v>
      </c>
      <c r="AF69" s="42" t="str">
        <f t="shared" si="15"/>
        <v/>
      </c>
      <c r="AG69" s="42" t="str">
        <f t="shared" si="16"/>
        <v/>
      </c>
      <c r="AI69" s="8" t="s">
        <v>51</v>
      </c>
      <c r="AJ69" s="8" t="s">
        <v>247</v>
      </c>
      <c r="AK69" s="8" t="str">
        <f>IF($C$6=AI69,MAX($AK$1:AK68)+1,"n/a")</f>
        <v>n/a</v>
      </c>
      <c r="AL69" s="8" t="s">
        <v>248</v>
      </c>
      <c r="AM69" s="131">
        <v>1391386</v>
      </c>
      <c r="AN69" s="131">
        <v>1568864</v>
      </c>
    </row>
    <row r="70" spans="31:40" hidden="1" x14ac:dyDescent="0.25">
      <c r="AE70" s="42" t="s">
        <v>233</v>
      </c>
      <c r="AF70" s="42" t="str">
        <f t="shared" si="15"/>
        <v/>
      </c>
      <c r="AG70" s="42" t="str">
        <f t="shared" si="16"/>
        <v/>
      </c>
      <c r="AI70" s="8" t="s">
        <v>51</v>
      </c>
      <c r="AJ70" s="8" t="s">
        <v>249</v>
      </c>
      <c r="AK70" s="8" t="str">
        <f>IF($C$6=AI70,MAX($AK$1:AK69)+1,"n/a")</f>
        <v>n/a</v>
      </c>
      <c r="AL70" s="8" t="s">
        <v>250</v>
      </c>
      <c r="AM70" s="131">
        <v>869599</v>
      </c>
      <c r="AN70" s="131">
        <v>442500</v>
      </c>
    </row>
    <row r="71" spans="31:40" hidden="1" x14ac:dyDescent="0.25">
      <c r="AE71" s="42" t="s">
        <v>236</v>
      </c>
      <c r="AI71" s="8" t="s">
        <v>51</v>
      </c>
      <c r="AJ71" s="8" t="s">
        <v>251</v>
      </c>
      <c r="AK71" s="8" t="str">
        <f>IF($C$6=AI71,MAX($AK$1:AK70)+1,"n/a")</f>
        <v>n/a</v>
      </c>
      <c r="AL71" s="8" t="s">
        <v>252</v>
      </c>
      <c r="AM71" s="131">
        <v>215038</v>
      </c>
      <c r="AN71" s="131">
        <v>330604</v>
      </c>
    </row>
    <row r="72" spans="31:40" hidden="1" x14ac:dyDescent="0.25">
      <c r="AI72" s="8" t="s">
        <v>51</v>
      </c>
      <c r="AJ72" s="8" t="s">
        <v>253</v>
      </c>
      <c r="AK72" s="8" t="str">
        <f>IF($C$6=AI72,MAX($AK$1:AK71)+1,"n/a")</f>
        <v>n/a</v>
      </c>
      <c r="AL72" s="8" t="s">
        <v>254</v>
      </c>
      <c r="AM72" s="131">
        <v>230000</v>
      </c>
      <c r="AN72" s="131">
        <v>256000</v>
      </c>
    </row>
    <row r="73" spans="31:40" hidden="1" x14ac:dyDescent="0.25">
      <c r="AI73" s="8" t="s">
        <v>51</v>
      </c>
      <c r="AJ73" s="8" t="s">
        <v>255</v>
      </c>
      <c r="AK73" s="8" t="str">
        <f>IF($C$6=AI73,MAX($AK$1:AK72)+1,"n/a")</f>
        <v>n/a</v>
      </c>
      <c r="AL73" s="8" t="s">
        <v>256</v>
      </c>
      <c r="AM73" s="131">
        <v>293892</v>
      </c>
      <c r="AN73" s="131">
        <v>465348</v>
      </c>
    </row>
    <row r="74" spans="31:40" hidden="1" x14ac:dyDescent="0.25">
      <c r="AI74" s="8" t="s">
        <v>55</v>
      </c>
      <c r="AJ74" s="8" t="s">
        <v>257</v>
      </c>
      <c r="AK74" s="8" t="str">
        <f>IF($C$6=AI74,MAX($AK$1:AK73)+1,"n/a")</f>
        <v>n/a</v>
      </c>
      <c r="AL74" s="8" t="s">
        <v>258</v>
      </c>
      <c r="AM74" s="131">
        <v>556745</v>
      </c>
      <c r="AN74" s="131">
        <v>357837</v>
      </c>
    </row>
    <row r="75" spans="31:40" hidden="1" x14ac:dyDescent="0.25">
      <c r="AI75" s="8" t="s">
        <v>55</v>
      </c>
      <c r="AJ75" s="8" t="s">
        <v>259</v>
      </c>
      <c r="AK75" s="8" t="str">
        <f>IF($C$6=AI75,MAX($AK$1:AK74)+1,"n/a")</f>
        <v>n/a</v>
      </c>
      <c r="AL75" s="8" t="s">
        <v>260</v>
      </c>
      <c r="AM75" s="131">
        <v>268474</v>
      </c>
      <c r="AN75" s="131">
        <v>270376</v>
      </c>
    </row>
    <row r="76" spans="31:40" hidden="1" x14ac:dyDescent="0.25">
      <c r="AI76" s="8" t="s">
        <v>55</v>
      </c>
      <c r="AJ76" s="8" t="s">
        <v>261</v>
      </c>
      <c r="AK76" s="8" t="str">
        <f>IF($C$6=AI76,MAX($AK$1:AK75)+1,"n/a")</f>
        <v>n/a</v>
      </c>
      <c r="AL76" s="8" t="s">
        <v>262</v>
      </c>
      <c r="AM76" s="131">
        <v>1009654</v>
      </c>
      <c r="AN76" s="131">
        <v>735621</v>
      </c>
    </row>
    <row r="77" spans="31:40" hidden="1" x14ac:dyDescent="0.25">
      <c r="AI77" s="8" t="s">
        <v>55</v>
      </c>
      <c r="AJ77" s="8" t="s">
        <v>263</v>
      </c>
      <c r="AK77" s="8" t="str">
        <f>IF($C$6=AI77,MAX($AK$1:AK76)+1,"n/a")</f>
        <v>n/a</v>
      </c>
      <c r="AL77" s="8" t="s">
        <v>264</v>
      </c>
      <c r="AM77" s="131">
        <v>3466147</v>
      </c>
      <c r="AN77" s="131">
        <v>3678777</v>
      </c>
    </row>
    <row r="78" spans="31:40" hidden="1" x14ac:dyDescent="0.25">
      <c r="AI78" s="8" t="s">
        <v>55</v>
      </c>
      <c r="AJ78" s="8" t="s">
        <v>265</v>
      </c>
      <c r="AK78" s="8" t="str">
        <f>IF($C$6=AI78,MAX($AK$1:AK77)+1,"n/a")</f>
        <v>n/a</v>
      </c>
      <c r="AL78" s="8" t="s">
        <v>266</v>
      </c>
      <c r="AM78" s="131">
        <v>0</v>
      </c>
      <c r="AN78" s="131">
        <v>0</v>
      </c>
    </row>
    <row r="79" spans="31:40" hidden="1" x14ac:dyDescent="0.25">
      <c r="AI79" s="8" t="s">
        <v>55</v>
      </c>
      <c r="AJ79" s="8" t="s">
        <v>267</v>
      </c>
      <c r="AK79" s="8" t="str">
        <f>IF($C$6=AI79,MAX($AK$1:AK78)+1,"n/a")</f>
        <v>n/a</v>
      </c>
      <c r="AL79" s="8" t="s">
        <v>268</v>
      </c>
      <c r="AM79" s="131">
        <v>4351957</v>
      </c>
      <c r="AN79" s="131">
        <v>4678348</v>
      </c>
    </row>
    <row r="80" spans="31:40" hidden="1" x14ac:dyDescent="0.25">
      <c r="AI80" s="8" t="s">
        <v>59</v>
      </c>
      <c r="AJ80" s="8" t="s">
        <v>269</v>
      </c>
      <c r="AK80" s="8" t="str">
        <f>IF($C$6=AI80,MAX($AK$1:AK79)+1,"n/a")</f>
        <v>n/a</v>
      </c>
      <c r="AL80" s="8" t="s">
        <v>270</v>
      </c>
      <c r="AM80" s="131">
        <v>750000</v>
      </c>
      <c r="AN80" s="131">
        <v>773016</v>
      </c>
    </row>
    <row r="81" spans="35:40" hidden="1" x14ac:dyDescent="0.25">
      <c r="AI81" s="8" t="s">
        <v>59</v>
      </c>
      <c r="AJ81" s="8" t="s">
        <v>271</v>
      </c>
      <c r="AK81" s="8" t="str">
        <f>IF($C$6=AI81,MAX($AK$1:AK80)+1,"n/a")</f>
        <v>n/a</v>
      </c>
      <c r="AL81" s="8" t="s">
        <v>272</v>
      </c>
      <c r="AM81" s="131">
        <v>0</v>
      </c>
      <c r="AN81" s="131">
        <v>0</v>
      </c>
    </row>
    <row r="82" spans="35:40" hidden="1" x14ac:dyDescent="0.25">
      <c r="AI82" s="8" t="s">
        <v>59</v>
      </c>
      <c r="AJ82" s="8" t="s">
        <v>273</v>
      </c>
      <c r="AK82" s="8" t="str">
        <f>IF($C$6=AI82,MAX($AK$1:AK81)+1,"n/a")</f>
        <v>n/a</v>
      </c>
      <c r="AL82" s="8" t="s">
        <v>274</v>
      </c>
      <c r="AM82" s="131">
        <v>0</v>
      </c>
      <c r="AN82" s="131">
        <v>0</v>
      </c>
    </row>
    <row r="83" spans="35:40" hidden="1" x14ac:dyDescent="0.25">
      <c r="AI83" s="8" t="s">
        <v>62</v>
      </c>
      <c r="AJ83" s="8" t="s">
        <v>275</v>
      </c>
      <c r="AK83" s="8" t="str">
        <f>IF($C$6=AI83,MAX($AK$1:AK82)+1,"n/a")</f>
        <v>n/a</v>
      </c>
      <c r="AL83" s="8" t="s">
        <v>276</v>
      </c>
      <c r="AM83" s="131">
        <v>398424</v>
      </c>
      <c r="AN83" s="131">
        <v>410650</v>
      </c>
    </row>
    <row r="84" spans="35:40" hidden="1" x14ac:dyDescent="0.25">
      <c r="AI84" s="8" t="s">
        <v>62</v>
      </c>
      <c r="AJ84" s="8" t="s">
        <v>277</v>
      </c>
      <c r="AK84" s="8" t="str">
        <f>IF($C$6=AI84,MAX($AK$1:AK83)+1,"n/a")</f>
        <v>n/a</v>
      </c>
      <c r="AL84" s="8" t="s">
        <v>278</v>
      </c>
      <c r="AM84" s="131">
        <v>2788184</v>
      </c>
      <c r="AN84" s="131">
        <v>2794298</v>
      </c>
    </row>
    <row r="85" spans="35:40" hidden="1" x14ac:dyDescent="0.25">
      <c r="AI85" s="8" t="s">
        <v>62</v>
      </c>
      <c r="AJ85" s="8" t="s">
        <v>279</v>
      </c>
      <c r="AK85" s="8" t="str">
        <f>IF($C$6=AI85,MAX($AK$1:AK84)+1,"n/a")</f>
        <v>n/a</v>
      </c>
      <c r="AL85" s="8" t="s">
        <v>280</v>
      </c>
      <c r="AM85" s="131">
        <v>3399107</v>
      </c>
      <c r="AN85" s="131">
        <v>3405220</v>
      </c>
    </row>
    <row r="86" spans="35:40" hidden="1" x14ac:dyDescent="0.25">
      <c r="AI86" s="8" t="s">
        <v>62</v>
      </c>
      <c r="AJ86" s="8" t="s">
        <v>281</v>
      </c>
      <c r="AK86" s="8" t="str">
        <f>IF($C$6=AI86,MAX($AK$1:AK85)+1,"n/a")</f>
        <v>n/a</v>
      </c>
      <c r="AL86" s="8" t="s">
        <v>282</v>
      </c>
      <c r="AM86" s="131">
        <v>1482247</v>
      </c>
      <c r="AN86" s="131">
        <v>1488361</v>
      </c>
    </row>
    <row r="87" spans="35:40" hidden="1" x14ac:dyDescent="0.25">
      <c r="AI87" s="8" t="s">
        <v>65</v>
      </c>
      <c r="AJ87" s="8" t="s">
        <v>283</v>
      </c>
      <c r="AK87" s="8" t="str">
        <f>IF($C$6=AI87,MAX($AK$1:AK86)+1,"n/a")</f>
        <v>n/a</v>
      </c>
      <c r="AL87" s="8" t="s">
        <v>284</v>
      </c>
      <c r="AM87" s="131">
        <v>430298</v>
      </c>
      <c r="AN87" s="131">
        <v>503651</v>
      </c>
    </row>
    <row r="88" spans="35:40" hidden="1" x14ac:dyDescent="0.25">
      <c r="AI88" s="8" t="s">
        <v>65</v>
      </c>
      <c r="AJ88" s="8" t="s">
        <v>285</v>
      </c>
      <c r="AK88" s="8" t="str">
        <f>IF($C$6=AI88,MAX($AK$1:AK87)+1,"n/a")</f>
        <v>n/a</v>
      </c>
      <c r="AL88" s="8" t="s">
        <v>286</v>
      </c>
      <c r="AM88" s="131">
        <v>262563</v>
      </c>
      <c r="AN88" s="131">
        <v>245199</v>
      </c>
    </row>
    <row r="89" spans="35:40" hidden="1" x14ac:dyDescent="0.25">
      <c r="AI89" s="8" t="s">
        <v>65</v>
      </c>
      <c r="AJ89" s="8" t="s">
        <v>287</v>
      </c>
      <c r="AK89" s="8" t="str">
        <f>IF($C$6=AI89,MAX($AK$1:AK88)+1,"n/a")</f>
        <v>n/a</v>
      </c>
      <c r="AL89" s="8" t="s">
        <v>288</v>
      </c>
      <c r="AM89" s="131">
        <v>622110</v>
      </c>
      <c r="AN89" s="131">
        <v>589030</v>
      </c>
    </row>
    <row r="90" spans="35:40" hidden="1" x14ac:dyDescent="0.25">
      <c r="AI90" s="8" t="s">
        <v>65</v>
      </c>
      <c r="AJ90" s="8" t="s">
        <v>289</v>
      </c>
      <c r="AK90" s="8" t="str">
        <f>IF($C$6=AI90,MAX($AK$1:AK89)+1,"n/a")</f>
        <v>n/a</v>
      </c>
      <c r="AL90" s="8" t="s">
        <v>290</v>
      </c>
      <c r="AM90" s="131">
        <v>30526</v>
      </c>
      <c r="AN90" s="131">
        <v>30633</v>
      </c>
    </row>
    <row r="91" spans="35:40" hidden="1" x14ac:dyDescent="0.25">
      <c r="AI91" s="8" t="s">
        <v>291</v>
      </c>
      <c r="AJ91" s="8" t="s">
        <v>292</v>
      </c>
      <c r="AK91" s="8" t="str">
        <f>IF($C$6=AI91,MAX($AK$1:AK90)+1,"n/a")</f>
        <v>n/a</v>
      </c>
      <c r="AL91" s="8" t="s">
        <v>293</v>
      </c>
      <c r="AM91" s="131">
        <v>485475</v>
      </c>
      <c r="AN91" s="131">
        <v>515717</v>
      </c>
    </row>
    <row r="92" spans="35:40" hidden="1" x14ac:dyDescent="0.25">
      <c r="AI92" s="8" t="s">
        <v>291</v>
      </c>
      <c r="AJ92" s="8" t="s">
        <v>294</v>
      </c>
      <c r="AK92" s="8" t="str">
        <f>IF($C$6=AI92,MAX($AK$1:AK91)+1,"n/a")</f>
        <v>n/a</v>
      </c>
      <c r="AL92" s="8" t="s">
        <v>295</v>
      </c>
      <c r="AM92" s="131">
        <v>0</v>
      </c>
      <c r="AN92" s="131">
        <v>0</v>
      </c>
    </row>
    <row r="93" spans="35:40" hidden="1" x14ac:dyDescent="0.25">
      <c r="AI93" s="8" t="s">
        <v>291</v>
      </c>
      <c r="AJ93" s="8" t="s">
        <v>296</v>
      </c>
      <c r="AK93" s="8" t="str">
        <f>IF($C$6=AI93,MAX($AK$1:AK92)+1,"n/a")</f>
        <v>n/a</v>
      </c>
      <c r="AL93" s="8" t="s">
        <v>297</v>
      </c>
      <c r="AM93" s="131">
        <v>500000</v>
      </c>
      <c r="AN93" s="131">
        <v>500000</v>
      </c>
    </row>
    <row r="94" spans="35:40" hidden="1" x14ac:dyDescent="0.25">
      <c r="AI94" s="8" t="s">
        <v>69</v>
      </c>
      <c r="AJ94" s="8" t="s">
        <v>298</v>
      </c>
      <c r="AK94" s="8" t="str">
        <f>IF($C$6=AI94,MAX($AK$1:AK93)+1,"n/a")</f>
        <v>n/a</v>
      </c>
      <c r="AL94" s="8" t="s">
        <v>299</v>
      </c>
      <c r="AM94" s="131">
        <v>7182509</v>
      </c>
      <c r="AN94" s="131">
        <v>7182509</v>
      </c>
    </row>
    <row r="95" spans="35:40" hidden="1" x14ac:dyDescent="0.25">
      <c r="AI95" s="8" t="s">
        <v>69</v>
      </c>
      <c r="AJ95" s="8" t="s">
        <v>300</v>
      </c>
      <c r="AK95" s="8" t="str">
        <f>IF($C$6=AI95,MAX($AK$1:AK94)+1,"n/a")</f>
        <v>n/a</v>
      </c>
      <c r="AL95" s="8" t="s">
        <v>301</v>
      </c>
      <c r="AM95" s="131">
        <v>628975</v>
      </c>
      <c r="AN95" s="131">
        <v>675896</v>
      </c>
    </row>
    <row r="96" spans="35:40" hidden="1" x14ac:dyDescent="0.25">
      <c r="AI96" s="8" t="s">
        <v>69</v>
      </c>
      <c r="AJ96" s="8" t="s">
        <v>302</v>
      </c>
      <c r="AK96" s="8" t="str">
        <f>IF($C$6=AI96,MAX($AK$1:AK95)+1,"n/a")</f>
        <v>n/a</v>
      </c>
      <c r="AL96" s="8" t="s">
        <v>303</v>
      </c>
      <c r="AM96" s="131">
        <v>8267</v>
      </c>
      <c r="AN96" s="131">
        <v>8267</v>
      </c>
    </row>
    <row r="97" spans="35:40" hidden="1" x14ac:dyDescent="0.25">
      <c r="AI97" s="8" t="s">
        <v>73</v>
      </c>
      <c r="AJ97" s="8" t="s">
        <v>304</v>
      </c>
      <c r="AK97" s="8" t="str">
        <f>IF($C$6=AI97,MAX($AK$1:AK96)+1,"n/a")</f>
        <v>n/a</v>
      </c>
      <c r="AL97" s="8" t="s">
        <v>305</v>
      </c>
      <c r="AM97" s="131">
        <v>255628</v>
      </c>
      <c r="AN97" s="131">
        <v>255628</v>
      </c>
    </row>
    <row r="98" spans="35:40" hidden="1" x14ac:dyDescent="0.25">
      <c r="AI98" s="8" t="s">
        <v>73</v>
      </c>
      <c r="AJ98" s="8" t="s">
        <v>306</v>
      </c>
      <c r="AK98" s="8" t="str">
        <f>IF($C$6=AI98,MAX($AK$1:AK97)+1,"n/a")</f>
        <v>n/a</v>
      </c>
      <c r="AL98" s="8" t="s">
        <v>307</v>
      </c>
      <c r="AM98" s="131">
        <v>562577</v>
      </c>
      <c r="AN98" s="131">
        <v>614866</v>
      </c>
    </row>
    <row r="99" spans="35:40" hidden="1" x14ac:dyDescent="0.25">
      <c r="AI99" s="8" t="s">
        <v>73</v>
      </c>
      <c r="AJ99" s="8" t="s">
        <v>308</v>
      </c>
      <c r="AK99" s="8" t="str">
        <f>IF($C$6=AI99,MAX($AK$1:AK98)+1,"n/a")</f>
        <v>n/a</v>
      </c>
      <c r="AL99" s="8" t="s">
        <v>309</v>
      </c>
      <c r="AM99" s="131">
        <v>28000</v>
      </c>
      <c r="AN99" s="131">
        <v>28000</v>
      </c>
    </row>
    <row r="100" spans="35:40" hidden="1" x14ac:dyDescent="0.25">
      <c r="AI100" s="8" t="s">
        <v>73</v>
      </c>
      <c r="AJ100" s="8" t="s">
        <v>310</v>
      </c>
      <c r="AK100" s="8" t="str">
        <f>IF($C$6=AI100,MAX($AK$1:AK99)+1,"n/a")</f>
        <v>n/a</v>
      </c>
      <c r="AL100" s="8" t="s">
        <v>311</v>
      </c>
      <c r="AM100" s="131">
        <v>454242</v>
      </c>
      <c r="AN100" s="131">
        <v>454242</v>
      </c>
    </row>
    <row r="101" spans="35:40" hidden="1" x14ac:dyDescent="0.25">
      <c r="AI101" s="8" t="s">
        <v>73</v>
      </c>
      <c r="AJ101" s="8" t="s">
        <v>312</v>
      </c>
      <c r="AK101" s="8" t="str">
        <f>IF($C$6=AI101,MAX($AK$1:AK100)+1,"n/a")</f>
        <v>n/a</v>
      </c>
      <c r="AL101" s="8" t="s">
        <v>313</v>
      </c>
      <c r="AM101" s="131">
        <v>1716285</v>
      </c>
      <c r="AN101" s="131">
        <v>1716285</v>
      </c>
    </row>
    <row r="102" spans="35:40" hidden="1" x14ac:dyDescent="0.25">
      <c r="AI102" s="8" t="s">
        <v>73</v>
      </c>
      <c r="AJ102" s="8" t="s">
        <v>314</v>
      </c>
      <c r="AK102" s="8" t="str">
        <f>IF($C$6=AI102,MAX($AK$1:AK101)+1,"n/a")</f>
        <v>n/a</v>
      </c>
      <c r="AL102" s="8" t="s">
        <v>315</v>
      </c>
      <c r="AM102" s="131">
        <v>342618</v>
      </c>
      <c r="AN102" s="131">
        <v>342618</v>
      </c>
    </row>
    <row r="103" spans="35:40" hidden="1" x14ac:dyDescent="0.25">
      <c r="AI103" s="8" t="s">
        <v>73</v>
      </c>
      <c r="AJ103" s="8" t="s">
        <v>316</v>
      </c>
      <c r="AK103" s="8" t="str">
        <f>IF($C$6=AI103,MAX($AK$1:AK102)+1,"n/a")</f>
        <v>n/a</v>
      </c>
      <c r="AL103" s="8" t="s">
        <v>317</v>
      </c>
      <c r="AM103" s="131">
        <v>78500</v>
      </c>
      <c r="AN103" s="131">
        <v>78500</v>
      </c>
    </row>
    <row r="104" spans="35:40" hidden="1" x14ac:dyDescent="0.25">
      <c r="AI104" s="8" t="s">
        <v>77</v>
      </c>
      <c r="AJ104" s="8" t="s">
        <v>318</v>
      </c>
      <c r="AK104" s="8" t="str">
        <f>IF($C$6=AI104,MAX($AK$1:AK103)+1,"n/a")</f>
        <v>n/a</v>
      </c>
      <c r="AL104" s="8" t="s">
        <v>319</v>
      </c>
      <c r="AM104" s="131">
        <v>68035</v>
      </c>
      <c r="AN104" s="131">
        <v>68035</v>
      </c>
    </row>
    <row r="105" spans="35:40" hidden="1" x14ac:dyDescent="0.25">
      <c r="AI105" s="8" t="s">
        <v>77</v>
      </c>
      <c r="AJ105" s="8" t="s">
        <v>320</v>
      </c>
      <c r="AK105" s="8" t="str">
        <f>IF($C$6=AI105,MAX($AK$1:AK104)+1,"n/a")</f>
        <v>n/a</v>
      </c>
      <c r="AL105" s="8" t="s">
        <v>321</v>
      </c>
      <c r="AM105" s="131">
        <v>261128</v>
      </c>
      <c r="AN105" s="131">
        <v>261128</v>
      </c>
    </row>
    <row r="106" spans="35:40" hidden="1" x14ac:dyDescent="0.25">
      <c r="AI106" s="8" t="s">
        <v>77</v>
      </c>
      <c r="AJ106" s="8" t="s">
        <v>322</v>
      </c>
      <c r="AK106" s="8" t="str">
        <f>IF($C$6=AI106,MAX($AK$1:AK105)+1,"n/a")</f>
        <v>n/a</v>
      </c>
      <c r="AL106" s="8" t="s">
        <v>323</v>
      </c>
      <c r="AM106" s="131">
        <v>27900</v>
      </c>
      <c r="AN106" s="131">
        <v>27900</v>
      </c>
    </row>
    <row r="107" spans="35:40" hidden="1" x14ac:dyDescent="0.25">
      <c r="AI107" s="8" t="s">
        <v>77</v>
      </c>
      <c r="AJ107" s="8" t="s">
        <v>324</v>
      </c>
      <c r="AK107" s="8" t="str">
        <f>IF($C$6=AI107,MAX($AK$1:AK106)+1,"n/a")</f>
        <v>n/a</v>
      </c>
      <c r="AL107" s="8" t="s">
        <v>325</v>
      </c>
      <c r="AM107" s="131">
        <v>592905</v>
      </c>
      <c r="AN107" s="131">
        <v>592905</v>
      </c>
    </row>
    <row r="108" spans="35:40" hidden="1" x14ac:dyDescent="0.25">
      <c r="AI108" s="8" t="s">
        <v>77</v>
      </c>
      <c r="AJ108" s="8" t="s">
        <v>326</v>
      </c>
      <c r="AK108" s="8" t="str">
        <f>IF($C$6=AI108,MAX($AK$1:AK107)+1,"n/a")</f>
        <v>n/a</v>
      </c>
      <c r="AL108" s="8" t="s">
        <v>327</v>
      </c>
      <c r="AM108" s="131">
        <v>166774</v>
      </c>
      <c r="AN108" s="131">
        <v>166774</v>
      </c>
    </row>
    <row r="109" spans="35:40" hidden="1" x14ac:dyDescent="0.25">
      <c r="AI109" s="8" t="s">
        <v>77</v>
      </c>
      <c r="AJ109" s="8" t="s">
        <v>328</v>
      </c>
      <c r="AK109" s="8" t="str">
        <f>IF($C$6=AI109,MAX($AK$1:AK108)+1,"n/a")</f>
        <v>n/a</v>
      </c>
      <c r="AL109" s="8" t="s">
        <v>329</v>
      </c>
      <c r="AM109" s="131">
        <v>75000</v>
      </c>
      <c r="AN109" s="131">
        <v>150000</v>
      </c>
    </row>
    <row r="110" spans="35:40" hidden="1" x14ac:dyDescent="0.25">
      <c r="AI110" s="8" t="s">
        <v>77</v>
      </c>
      <c r="AJ110" s="8" t="s">
        <v>330</v>
      </c>
      <c r="AK110" s="8" t="str">
        <f>IF($C$6=AI110,MAX($AK$1:AK109)+1,"n/a")</f>
        <v>n/a</v>
      </c>
      <c r="AL110" s="8" t="s">
        <v>331</v>
      </c>
      <c r="AM110" s="131">
        <v>648754</v>
      </c>
      <c r="AN110" s="131">
        <v>680322</v>
      </c>
    </row>
    <row r="111" spans="35:40" hidden="1" x14ac:dyDescent="0.25">
      <c r="AI111" s="8" t="s">
        <v>77</v>
      </c>
      <c r="AJ111" s="8" t="s">
        <v>332</v>
      </c>
      <c r="AK111" s="8" t="str">
        <f>IF($C$6=AI111,MAX($AK$1:AK110)+1,"n/a")</f>
        <v>n/a</v>
      </c>
      <c r="AL111" s="8" t="s">
        <v>333</v>
      </c>
      <c r="AM111" s="131">
        <v>17759</v>
      </c>
      <c r="AN111" s="131">
        <v>17759</v>
      </c>
    </row>
    <row r="112" spans="35:40" hidden="1" x14ac:dyDescent="0.25">
      <c r="AI112" s="8" t="s">
        <v>77</v>
      </c>
      <c r="AJ112" s="8" t="s">
        <v>334</v>
      </c>
      <c r="AK112" s="8" t="str">
        <f>IF($C$6=AI112,MAX($AK$1:AK111)+1,"n/a")</f>
        <v>n/a</v>
      </c>
      <c r="AL112" s="8" t="s">
        <v>335</v>
      </c>
      <c r="AM112" s="131">
        <v>31834</v>
      </c>
      <c r="AN112" s="131">
        <v>31834</v>
      </c>
    </row>
    <row r="113" spans="35:40" hidden="1" x14ac:dyDescent="0.25">
      <c r="AI113" s="8" t="s">
        <v>81</v>
      </c>
      <c r="AJ113" s="8" t="s">
        <v>336</v>
      </c>
      <c r="AK113" s="8" t="str">
        <f>IF($C$6=AI113,MAX($AK$1:AK112)+1,"n/a")</f>
        <v>n/a</v>
      </c>
      <c r="AL113" s="8" t="s">
        <v>337</v>
      </c>
      <c r="AM113" s="131">
        <v>1354485</v>
      </c>
      <c r="AN113" s="131">
        <v>1354485</v>
      </c>
    </row>
    <row r="114" spans="35:40" hidden="1" x14ac:dyDescent="0.25">
      <c r="AI114" s="8" t="s">
        <v>81</v>
      </c>
      <c r="AJ114" s="8" t="s">
        <v>338</v>
      </c>
      <c r="AK114" s="8" t="str">
        <f>IF($C$6=AI114,MAX($AK$1:AK113)+1,"n/a")</f>
        <v>n/a</v>
      </c>
      <c r="AL114" s="8" t="s">
        <v>339</v>
      </c>
      <c r="AM114" s="131">
        <v>1541564</v>
      </c>
      <c r="AN114" s="131">
        <v>1633096</v>
      </c>
    </row>
    <row r="115" spans="35:40" hidden="1" x14ac:dyDescent="0.25">
      <c r="AI115" s="8" t="s">
        <v>81</v>
      </c>
      <c r="AJ115" s="8" t="s">
        <v>340</v>
      </c>
      <c r="AK115" s="8" t="str">
        <f>IF($C$6=AI115,MAX($AK$1:AK114)+1,"n/a")</f>
        <v>n/a</v>
      </c>
      <c r="AL115" s="8" t="s">
        <v>341</v>
      </c>
      <c r="AM115" s="131">
        <v>0</v>
      </c>
      <c r="AN115" s="131">
        <v>0</v>
      </c>
    </row>
    <row r="116" spans="35:40" hidden="1" x14ac:dyDescent="0.25">
      <c r="AI116" s="8" t="s">
        <v>81</v>
      </c>
      <c r="AJ116" s="8" t="s">
        <v>342</v>
      </c>
      <c r="AK116" s="8" t="str">
        <f>IF($C$6=AI116,MAX($AK$1:AK115)+1,"n/a")</f>
        <v>n/a</v>
      </c>
      <c r="AL116" s="8" t="s">
        <v>343</v>
      </c>
      <c r="AM116" s="131">
        <v>0</v>
      </c>
      <c r="AN116" s="131">
        <v>0</v>
      </c>
    </row>
    <row r="117" spans="35:40" hidden="1" x14ac:dyDescent="0.25">
      <c r="AI117" s="8" t="s">
        <v>81</v>
      </c>
      <c r="AJ117" s="8" t="s">
        <v>344</v>
      </c>
      <c r="AK117" s="8" t="str">
        <f>IF($C$6=AI117,MAX($AK$1:AK116)+1,"n/a")</f>
        <v>n/a</v>
      </c>
      <c r="AL117" s="8" t="s">
        <v>345</v>
      </c>
      <c r="AM117" s="131">
        <v>10250051</v>
      </c>
      <c r="AN117" s="131">
        <v>10250051</v>
      </c>
    </row>
    <row r="118" spans="35:40" hidden="1" x14ac:dyDescent="0.25">
      <c r="AI118" s="8" t="s">
        <v>81</v>
      </c>
      <c r="AJ118" s="8" t="s">
        <v>346</v>
      </c>
      <c r="AK118" s="8" t="str">
        <f>IF($C$6=AI118,MAX($AK$1:AK117)+1,"n/a")</f>
        <v>n/a</v>
      </c>
      <c r="AL118" s="8" t="s">
        <v>347</v>
      </c>
      <c r="AM118" s="131">
        <v>0</v>
      </c>
      <c r="AN118" s="131">
        <v>0</v>
      </c>
    </row>
    <row r="119" spans="35:40" hidden="1" x14ac:dyDescent="0.25">
      <c r="AI119" s="8" t="s">
        <v>81</v>
      </c>
      <c r="AJ119" s="8" t="s">
        <v>348</v>
      </c>
      <c r="AK119" s="8" t="str">
        <f>IF($C$6=AI119,MAX($AK$1:AK118)+1,"n/a")</f>
        <v>n/a</v>
      </c>
      <c r="AL119" s="8" t="s">
        <v>349</v>
      </c>
      <c r="AM119" s="131">
        <v>296147</v>
      </c>
      <c r="AN119" s="131">
        <v>296147</v>
      </c>
    </row>
    <row r="120" spans="35:40" hidden="1" x14ac:dyDescent="0.25">
      <c r="AI120" s="8" t="s">
        <v>81</v>
      </c>
      <c r="AJ120" s="8" t="s">
        <v>350</v>
      </c>
      <c r="AK120" s="8" t="str">
        <f>IF($C$6=AI120,MAX($AK$1:AK119)+1,"n/a")</f>
        <v>n/a</v>
      </c>
      <c r="AL120" s="8" t="s">
        <v>351</v>
      </c>
      <c r="AM120" s="131">
        <v>294500</v>
      </c>
      <c r="AN120" s="131">
        <v>294500</v>
      </c>
    </row>
    <row r="121" spans="35:40" hidden="1" x14ac:dyDescent="0.25">
      <c r="AI121" s="8" t="s">
        <v>81</v>
      </c>
      <c r="AJ121" s="8" t="s">
        <v>352</v>
      </c>
      <c r="AK121" s="8" t="str">
        <f>IF($C$6=AI121,MAX($AK$1:AK120)+1,"n/a")</f>
        <v>n/a</v>
      </c>
      <c r="AL121" s="8" t="s">
        <v>353</v>
      </c>
      <c r="AM121" s="131">
        <v>205922</v>
      </c>
      <c r="AN121" s="131">
        <v>205922</v>
      </c>
    </row>
    <row r="122" spans="35:40" hidden="1" x14ac:dyDescent="0.25">
      <c r="AI122" s="8" t="s">
        <v>81</v>
      </c>
      <c r="AJ122" s="8" t="s">
        <v>354</v>
      </c>
      <c r="AK122" s="8" t="str">
        <f>IF($C$6=AI122,MAX($AK$1:AK121)+1,"n/a")</f>
        <v>n/a</v>
      </c>
      <c r="AL122" s="8" t="s">
        <v>355</v>
      </c>
      <c r="AM122" s="131">
        <v>0</v>
      </c>
      <c r="AN122" s="131">
        <v>52000</v>
      </c>
    </row>
    <row r="123" spans="35:40" hidden="1" x14ac:dyDescent="0.25">
      <c r="AI123" s="8" t="s">
        <v>81</v>
      </c>
      <c r="AJ123" s="8" t="s">
        <v>356</v>
      </c>
      <c r="AK123" s="8" t="str">
        <f>IF($C$6=AI123,MAX($AK$1:AK122)+1,"n/a")</f>
        <v>n/a</v>
      </c>
      <c r="AL123" s="8" t="s">
        <v>357</v>
      </c>
      <c r="AM123" s="131">
        <v>1388787</v>
      </c>
      <c r="AN123" s="131">
        <v>1388787</v>
      </c>
    </row>
    <row r="124" spans="35:40" hidden="1" x14ac:dyDescent="0.25">
      <c r="AI124" s="8" t="s">
        <v>81</v>
      </c>
      <c r="AJ124" s="8" t="s">
        <v>358</v>
      </c>
      <c r="AK124" s="8" t="str">
        <f>IF($C$6=AI124,MAX($AK$1:AK123)+1,"n/a")</f>
        <v>n/a</v>
      </c>
      <c r="AL124" s="8" t="s">
        <v>359</v>
      </c>
      <c r="AM124" s="131">
        <v>222750</v>
      </c>
      <c r="AN124" s="131">
        <v>222750</v>
      </c>
    </row>
    <row r="125" spans="35:40" hidden="1" x14ac:dyDescent="0.25">
      <c r="AI125" s="8" t="s">
        <v>81</v>
      </c>
      <c r="AJ125" s="8" t="s">
        <v>360</v>
      </c>
      <c r="AK125" s="8" t="str">
        <f>IF($C$6=AI125,MAX($AK$1:AK124)+1,"n/a")</f>
        <v>n/a</v>
      </c>
      <c r="AL125" s="8" t="s">
        <v>361</v>
      </c>
      <c r="AM125" s="131">
        <v>187036</v>
      </c>
      <c r="AN125" s="131">
        <v>187036</v>
      </c>
    </row>
    <row r="126" spans="35:40" hidden="1" x14ac:dyDescent="0.25">
      <c r="AI126" s="8" t="s">
        <v>81</v>
      </c>
      <c r="AJ126" s="8" t="s">
        <v>362</v>
      </c>
      <c r="AK126" s="8" t="str">
        <f>IF($C$6=AI126,MAX($AK$1:AK125)+1,"n/a")</f>
        <v>n/a</v>
      </c>
      <c r="AL126" s="8" t="s">
        <v>363</v>
      </c>
      <c r="AM126" s="131">
        <v>241292</v>
      </c>
      <c r="AN126" s="131">
        <v>241292</v>
      </c>
    </row>
    <row r="127" spans="35:40" hidden="1" x14ac:dyDescent="0.25">
      <c r="AI127" s="8" t="s">
        <v>85</v>
      </c>
      <c r="AJ127" s="8" t="s">
        <v>364</v>
      </c>
      <c r="AK127" s="8" t="str">
        <f>IF($C$6=AI127,MAX($AK$1:AK126)+1,"n/a")</f>
        <v>n/a</v>
      </c>
      <c r="AL127" s="8" t="s">
        <v>365</v>
      </c>
      <c r="AM127" s="131">
        <v>71429</v>
      </c>
      <c r="AN127" s="131">
        <v>75000</v>
      </c>
    </row>
    <row r="128" spans="35:40" hidden="1" x14ac:dyDescent="0.25">
      <c r="AI128" s="8" t="s">
        <v>85</v>
      </c>
      <c r="AJ128" s="8" t="s">
        <v>366</v>
      </c>
      <c r="AK128" s="8" t="str">
        <f>IF($C$6=AI128,MAX($AK$1:AK127)+1,"n/a")</f>
        <v>n/a</v>
      </c>
      <c r="AL128" s="8" t="s">
        <v>367</v>
      </c>
      <c r="AM128" s="131">
        <v>31000</v>
      </c>
      <c r="AN128" s="131">
        <v>31000</v>
      </c>
    </row>
    <row r="129" spans="35:40" hidden="1" x14ac:dyDescent="0.25">
      <c r="AI129" s="8" t="s">
        <v>85</v>
      </c>
      <c r="AJ129" s="8" t="s">
        <v>368</v>
      </c>
      <c r="AK129" s="8" t="str">
        <f>IF($C$6=AI129,MAX($AK$1:AK128)+1,"n/a")</f>
        <v>n/a</v>
      </c>
      <c r="AL129" s="8" t="s">
        <v>369</v>
      </c>
      <c r="AM129" s="131">
        <v>622571</v>
      </c>
      <c r="AN129" s="131">
        <v>644318</v>
      </c>
    </row>
    <row r="130" spans="35:40" hidden="1" x14ac:dyDescent="0.25">
      <c r="AI130" s="8" t="s">
        <v>85</v>
      </c>
      <c r="AJ130" s="8" t="s">
        <v>370</v>
      </c>
      <c r="AK130" s="8" t="str">
        <f>IF($C$6=AI130,MAX($AK$1:AK129)+1,"n/a")</f>
        <v>n/a</v>
      </c>
      <c r="AL130" s="8" t="s">
        <v>371</v>
      </c>
      <c r="AM130" s="131">
        <v>100000</v>
      </c>
      <c r="AN130" s="131">
        <v>100000</v>
      </c>
    </row>
    <row r="131" spans="35:40" hidden="1" x14ac:dyDescent="0.25">
      <c r="AI131" s="8" t="s">
        <v>89</v>
      </c>
      <c r="AJ131" s="8" t="s">
        <v>372</v>
      </c>
      <c r="AK131" s="8" t="str">
        <f>IF($C$6=AI131,MAX($AK$1:AK130)+1,"n/a")</f>
        <v>n/a</v>
      </c>
      <c r="AL131" s="8" t="s">
        <v>373</v>
      </c>
      <c r="AM131" s="131">
        <v>2139</v>
      </c>
      <c r="AN131" s="131">
        <v>7500</v>
      </c>
    </row>
    <row r="132" spans="35:40" hidden="1" x14ac:dyDescent="0.25">
      <c r="AI132" s="8" t="s">
        <v>89</v>
      </c>
      <c r="AJ132" s="8" t="s">
        <v>374</v>
      </c>
      <c r="AK132" s="8" t="str">
        <f>IF($C$6=AI132,MAX($AK$1:AK131)+1,"n/a")</f>
        <v>n/a</v>
      </c>
      <c r="AL132" s="8" t="s">
        <v>375</v>
      </c>
      <c r="AM132" s="131">
        <v>0</v>
      </c>
      <c r="AN132" s="131">
        <v>15000</v>
      </c>
    </row>
    <row r="133" spans="35:40" hidden="1" x14ac:dyDescent="0.25">
      <c r="AI133" s="8" t="s">
        <v>89</v>
      </c>
      <c r="AJ133" s="8" t="s">
        <v>376</v>
      </c>
      <c r="AK133" s="8" t="str">
        <f>IF($C$6=AI133,MAX($AK$1:AK132)+1,"n/a")</f>
        <v>n/a</v>
      </c>
      <c r="AL133" s="8" t="s">
        <v>377</v>
      </c>
      <c r="AM133" s="131">
        <v>662929</v>
      </c>
      <c r="AN133" s="131">
        <v>661346</v>
      </c>
    </row>
    <row r="134" spans="35:40" hidden="1" x14ac:dyDescent="0.25">
      <c r="AI134" s="8" t="s">
        <v>89</v>
      </c>
      <c r="AJ134" s="8" t="s">
        <v>378</v>
      </c>
      <c r="AK134" s="8" t="str">
        <f>IF($C$6=AI134,MAX($AK$1:AK133)+1,"n/a")</f>
        <v>n/a</v>
      </c>
      <c r="AL134" s="8" t="s">
        <v>379</v>
      </c>
      <c r="AM134" s="131">
        <v>0</v>
      </c>
      <c r="AN134" s="131">
        <v>0</v>
      </c>
    </row>
    <row r="135" spans="35:40" hidden="1" x14ac:dyDescent="0.25">
      <c r="AI135" s="8" t="s">
        <v>89</v>
      </c>
      <c r="AJ135" s="8" t="s">
        <v>380</v>
      </c>
      <c r="AK135" s="8" t="str">
        <f>IF($C$6=AI135,MAX($AK$1:AK134)+1,"n/a")</f>
        <v>n/a</v>
      </c>
      <c r="AL135" s="8" t="s">
        <v>381</v>
      </c>
      <c r="AM135" s="131">
        <v>24941</v>
      </c>
      <c r="AN135" s="131">
        <v>24941</v>
      </c>
    </row>
    <row r="136" spans="35:40" hidden="1" x14ac:dyDescent="0.25">
      <c r="AI136" s="8" t="s">
        <v>89</v>
      </c>
      <c r="AJ136" s="8" t="s">
        <v>382</v>
      </c>
      <c r="AK136" s="8" t="str">
        <f>IF($C$6=AI136,MAX($AK$1:AK135)+1,"n/a")</f>
        <v>n/a</v>
      </c>
      <c r="AL136" s="8" t="s">
        <v>383</v>
      </c>
      <c r="AM136" s="131">
        <v>82071</v>
      </c>
      <c r="AN136" s="131">
        <v>82071</v>
      </c>
    </row>
    <row r="137" spans="35:40" hidden="1" x14ac:dyDescent="0.25">
      <c r="AI137" s="8" t="s">
        <v>89</v>
      </c>
      <c r="AJ137" s="8" t="s">
        <v>384</v>
      </c>
      <c r="AK137" s="8" t="str">
        <f>IF($C$6=AI137,MAX($AK$1:AK136)+1,"n/a")</f>
        <v>n/a</v>
      </c>
      <c r="AL137" s="8" t="s">
        <v>385</v>
      </c>
      <c r="AM137" s="131">
        <v>90000</v>
      </c>
      <c r="AN137" s="131">
        <v>90000</v>
      </c>
    </row>
    <row r="138" spans="35:40" hidden="1" x14ac:dyDescent="0.25">
      <c r="AI138" s="8" t="s">
        <v>89</v>
      </c>
      <c r="AJ138" s="8" t="s">
        <v>386</v>
      </c>
      <c r="AK138" s="8" t="str">
        <f>IF($C$6=AI138,MAX($AK$1:AK137)+1,"n/a")</f>
        <v>n/a</v>
      </c>
      <c r="AL138" s="8" t="s">
        <v>387</v>
      </c>
      <c r="AM138" s="131">
        <v>0</v>
      </c>
      <c r="AN138" s="131">
        <v>0</v>
      </c>
    </row>
    <row r="139" spans="35:40" hidden="1" x14ac:dyDescent="0.25">
      <c r="AI139" s="8" t="s">
        <v>89</v>
      </c>
      <c r="AJ139" s="8" t="s">
        <v>388</v>
      </c>
      <c r="AK139" s="8" t="str">
        <f>IF($C$6=AI139,MAX($AK$1:AK138)+1,"n/a")</f>
        <v>n/a</v>
      </c>
      <c r="AL139" s="8" t="s">
        <v>389</v>
      </c>
      <c r="AM139" s="131">
        <v>0</v>
      </c>
      <c r="AN139" s="131">
        <v>0</v>
      </c>
    </row>
    <row r="140" spans="35:40" hidden="1" x14ac:dyDescent="0.25">
      <c r="AI140" s="8" t="s">
        <v>89</v>
      </c>
      <c r="AJ140" s="8" t="s">
        <v>390</v>
      </c>
      <c r="AK140" s="8" t="str">
        <f>IF($C$6=AI140,MAX($AK$1:AK139)+1,"n/a")</f>
        <v>n/a</v>
      </c>
      <c r="AL140" s="8" t="s">
        <v>391</v>
      </c>
      <c r="AM140" s="131">
        <v>0</v>
      </c>
      <c r="AN140" s="131">
        <v>0</v>
      </c>
    </row>
    <row r="141" spans="35:40" hidden="1" x14ac:dyDescent="0.25">
      <c r="AI141" s="8" t="s">
        <v>89</v>
      </c>
      <c r="AJ141" s="8" t="s">
        <v>392</v>
      </c>
      <c r="AK141" s="8" t="str">
        <f>IF($C$6=AI141,MAX($AK$1:AK140)+1,"n/a")</f>
        <v>n/a</v>
      </c>
      <c r="AL141" s="8" t="s">
        <v>393</v>
      </c>
      <c r="AM141" s="131">
        <v>5000</v>
      </c>
      <c r="AN141" s="131">
        <v>12000</v>
      </c>
    </row>
    <row r="142" spans="35:40" hidden="1" x14ac:dyDescent="0.25">
      <c r="AI142" s="8" t="s">
        <v>92</v>
      </c>
      <c r="AJ142" s="8" t="s">
        <v>394</v>
      </c>
      <c r="AK142" s="8" t="str">
        <f>IF($C$6=AI142,MAX($AK$1:AK141)+1,"n/a")</f>
        <v>n/a</v>
      </c>
      <c r="AL142" s="8" t="s">
        <v>395</v>
      </c>
      <c r="AM142" s="131">
        <v>1076263</v>
      </c>
      <c r="AN142" s="131">
        <v>1135280</v>
      </c>
    </row>
    <row r="143" spans="35:40" hidden="1" x14ac:dyDescent="0.25">
      <c r="AI143" s="8" t="s">
        <v>92</v>
      </c>
      <c r="AJ143" s="8" t="s">
        <v>396</v>
      </c>
      <c r="AK143" s="8" t="str">
        <f>IF($C$6=AI143,MAX($AK$1:AK142)+1,"n/a")</f>
        <v>n/a</v>
      </c>
      <c r="AL143" s="8" t="s">
        <v>397</v>
      </c>
      <c r="AM143" s="131">
        <v>1128240</v>
      </c>
      <c r="AN143" s="131">
        <v>1135280</v>
      </c>
    </row>
    <row r="144" spans="35:40" hidden="1" x14ac:dyDescent="0.25">
      <c r="AI144" s="8" t="s">
        <v>95</v>
      </c>
      <c r="AJ144" s="8" t="s">
        <v>398</v>
      </c>
      <c r="AK144" s="8" t="str">
        <f>IF($C$6=AI144,MAX($AK$1:AK143)+1,"n/a")</f>
        <v>n/a</v>
      </c>
      <c r="AL144" s="8" t="s">
        <v>399</v>
      </c>
      <c r="AM144" s="131">
        <v>2386239</v>
      </c>
      <c r="AN144" s="131">
        <v>2404739</v>
      </c>
    </row>
    <row r="145" spans="35:40" hidden="1" x14ac:dyDescent="0.25">
      <c r="AI145" s="8" t="s">
        <v>95</v>
      </c>
      <c r="AJ145" s="8" t="s">
        <v>400</v>
      </c>
      <c r="AK145" s="8" t="str">
        <f>IF($C$6=AI145,MAX($AK$1:AK144)+1,"n/a")</f>
        <v>n/a</v>
      </c>
      <c r="AL145" s="8" t="s">
        <v>401</v>
      </c>
      <c r="AM145" s="131">
        <v>1451825</v>
      </c>
      <c r="AN145" s="131">
        <v>1462397</v>
      </c>
    </row>
    <row r="146" spans="35:40" hidden="1" x14ac:dyDescent="0.25">
      <c r="AI146" s="8" t="s">
        <v>95</v>
      </c>
      <c r="AJ146" s="8" t="s">
        <v>402</v>
      </c>
      <c r="AK146" s="8" t="str">
        <f>IF($C$6=AI146,MAX($AK$1:AK145)+1,"n/a")</f>
        <v>n/a</v>
      </c>
      <c r="AL146" s="8" t="s">
        <v>403</v>
      </c>
      <c r="AM146" s="131">
        <v>7000000</v>
      </c>
      <c r="AN146" s="131">
        <v>7185004</v>
      </c>
    </row>
    <row r="147" spans="35:40" hidden="1" x14ac:dyDescent="0.25">
      <c r="AI147" s="8" t="s">
        <v>95</v>
      </c>
      <c r="AJ147" s="8" t="s">
        <v>404</v>
      </c>
      <c r="AK147" s="8" t="str">
        <f>IF($C$6=AI147,MAX($AK$1:AK146)+1,"n/a")</f>
        <v>n/a</v>
      </c>
      <c r="AL147" s="8" t="s">
        <v>405</v>
      </c>
      <c r="AM147" s="131">
        <v>94613746</v>
      </c>
      <c r="AN147" s="131">
        <v>95187273</v>
      </c>
    </row>
    <row r="148" spans="35:40" hidden="1" x14ac:dyDescent="0.25">
      <c r="AI148" s="8" t="s">
        <v>95</v>
      </c>
      <c r="AJ148" s="8" t="s">
        <v>406</v>
      </c>
      <c r="AK148" s="8" t="str">
        <f>IF($C$6=AI148,MAX($AK$1:AK147)+1,"n/a")</f>
        <v>n/a</v>
      </c>
      <c r="AL148" s="8" t="s">
        <v>407</v>
      </c>
      <c r="AM148" s="131">
        <v>15505002</v>
      </c>
      <c r="AN148" s="131">
        <v>15588254</v>
      </c>
    </row>
    <row r="149" spans="35:40" hidden="1" x14ac:dyDescent="0.25">
      <c r="AI149" s="8" t="s">
        <v>99</v>
      </c>
      <c r="AJ149" s="8" t="s">
        <v>408</v>
      </c>
      <c r="AK149" s="8">
        <f>IF($C$6=AI149,MAX($AK$1:AK148)+1,"n/a")</f>
        <v>1</v>
      </c>
      <c r="AL149" s="8" t="s">
        <v>409</v>
      </c>
      <c r="AM149" s="131">
        <v>592711</v>
      </c>
      <c r="AN149" s="131">
        <v>592711</v>
      </c>
    </row>
    <row r="150" spans="35:40" hidden="1" x14ac:dyDescent="0.25">
      <c r="AI150" s="8" t="s">
        <v>99</v>
      </c>
      <c r="AJ150" s="8" t="s">
        <v>410</v>
      </c>
      <c r="AK150" s="8">
        <f>IF($C$6=AI150,MAX($AK$1:AK149)+1,"n/a")</f>
        <v>2</v>
      </c>
      <c r="AL150" s="8" t="s">
        <v>411</v>
      </c>
      <c r="AM150" s="131">
        <v>185012</v>
      </c>
      <c r="AN150" s="131">
        <v>185012</v>
      </c>
    </row>
    <row r="151" spans="35:40" hidden="1" x14ac:dyDescent="0.25">
      <c r="AI151" s="8" t="s">
        <v>99</v>
      </c>
      <c r="AJ151" s="8" t="s">
        <v>412</v>
      </c>
      <c r="AK151" s="8">
        <f>IF($C$6=AI151,MAX($AK$1:AK150)+1,"n/a")</f>
        <v>3</v>
      </c>
      <c r="AL151" s="8" t="s">
        <v>413</v>
      </c>
      <c r="AM151" s="131">
        <v>304333</v>
      </c>
      <c r="AN151" s="131">
        <v>304333</v>
      </c>
    </row>
    <row r="152" spans="35:40" hidden="1" x14ac:dyDescent="0.25">
      <c r="AI152" s="8" t="s">
        <v>99</v>
      </c>
      <c r="AJ152" s="8" t="s">
        <v>414</v>
      </c>
      <c r="AK152" s="8">
        <f>IF($C$6=AI152,MAX($AK$1:AK151)+1,"n/a")</f>
        <v>4</v>
      </c>
      <c r="AL152" s="8" t="s">
        <v>367</v>
      </c>
      <c r="AM152" s="131">
        <v>170071</v>
      </c>
      <c r="AN152" s="131">
        <v>170071</v>
      </c>
    </row>
    <row r="153" spans="35:40" hidden="1" x14ac:dyDescent="0.25">
      <c r="AI153" s="8" t="s">
        <v>99</v>
      </c>
      <c r="AJ153" s="8" t="s">
        <v>415</v>
      </c>
      <c r="AK153" s="8">
        <f>IF($C$6=AI153,MAX($AK$1:AK152)+1,"n/a")</f>
        <v>5</v>
      </c>
      <c r="AL153" s="8" t="s">
        <v>416</v>
      </c>
      <c r="AM153" s="131">
        <v>1838942</v>
      </c>
      <c r="AN153" s="131">
        <v>1838942</v>
      </c>
    </row>
    <row r="154" spans="35:40" hidden="1" x14ac:dyDescent="0.25">
      <c r="AI154" s="8" t="s">
        <v>99</v>
      </c>
      <c r="AJ154" s="8" t="s">
        <v>417</v>
      </c>
      <c r="AK154" s="8">
        <f>IF($C$6=AI154,MAX($AK$1:AK153)+1,"n/a")</f>
        <v>6</v>
      </c>
      <c r="AL154" s="8" t="s">
        <v>418</v>
      </c>
      <c r="AM154" s="131">
        <v>602568</v>
      </c>
      <c r="AN154" s="131">
        <v>602568</v>
      </c>
    </row>
    <row r="155" spans="35:40" hidden="1" x14ac:dyDescent="0.25">
      <c r="AI155" s="8" t="s">
        <v>99</v>
      </c>
      <c r="AJ155" s="8" t="s">
        <v>419</v>
      </c>
      <c r="AK155" s="8">
        <f>IF($C$6=AI155,MAX($AK$1:AK154)+1,"n/a")</f>
        <v>7</v>
      </c>
      <c r="AL155" s="8" t="s">
        <v>420</v>
      </c>
      <c r="AM155" s="131">
        <v>301621</v>
      </c>
      <c r="AN155" s="131">
        <v>301621</v>
      </c>
    </row>
    <row r="156" spans="35:40" hidden="1" x14ac:dyDescent="0.25">
      <c r="AI156" s="8" t="s">
        <v>99</v>
      </c>
      <c r="AJ156" s="8" t="s">
        <v>421</v>
      </c>
      <c r="AK156" s="8">
        <f>IF($C$6=AI156,MAX($AK$1:AK155)+1,"n/a")</f>
        <v>8</v>
      </c>
      <c r="AL156" s="8" t="s">
        <v>422</v>
      </c>
      <c r="AM156" s="131">
        <v>0</v>
      </c>
      <c r="AN156" s="131">
        <v>0</v>
      </c>
    </row>
    <row r="157" spans="35:40" hidden="1" x14ac:dyDescent="0.25">
      <c r="AI157" s="8" t="s">
        <v>99</v>
      </c>
      <c r="AJ157" s="8" t="s">
        <v>423</v>
      </c>
      <c r="AK157" s="8">
        <f>IF($C$6=AI157,MAX($AK$1:AK156)+1,"n/a")</f>
        <v>9</v>
      </c>
      <c r="AL157" s="8" t="s">
        <v>424</v>
      </c>
      <c r="AM157" s="131">
        <v>252262</v>
      </c>
      <c r="AN157" s="131">
        <v>252262</v>
      </c>
    </row>
    <row r="158" spans="35:40" hidden="1" x14ac:dyDescent="0.25">
      <c r="AI158" s="8" t="s">
        <v>99</v>
      </c>
      <c r="AJ158" s="8" t="s">
        <v>425</v>
      </c>
      <c r="AK158" s="8">
        <f>IF($C$6=AI158,MAX($AK$1:AK157)+1,"n/a")</f>
        <v>10</v>
      </c>
      <c r="AL158" s="8" t="s">
        <v>426</v>
      </c>
      <c r="AM158" s="131">
        <v>1079980</v>
      </c>
      <c r="AN158" s="131">
        <v>1079980</v>
      </c>
    </row>
    <row r="159" spans="35:40" hidden="1" x14ac:dyDescent="0.25">
      <c r="AI159" s="8" t="s">
        <v>99</v>
      </c>
      <c r="AJ159" s="8" t="s">
        <v>427</v>
      </c>
      <c r="AK159" s="8">
        <f>IF($C$6=AI159,MAX($AK$1:AK158)+1,"n/a")</f>
        <v>11</v>
      </c>
      <c r="AL159" s="8" t="s">
        <v>428</v>
      </c>
      <c r="AM159" s="131">
        <v>1134448</v>
      </c>
      <c r="AN159" s="131">
        <v>1316178</v>
      </c>
    </row>
    <row r="160" spans="35:40" hidden="1" x14ac:dyDescent="0.25">
      <c r="AI160" s="8" t="s">
        <v>99</v>
      </c>
      <c r="AJ160" s="8" t="s">
        <v>429</v>
      </c>
      <c r="AK160" s="8">
        <f>IF($C$6=AI160,MAX($AK$1:AK159)+1,"n/a")</f>
        <v>12</v>
      </c>
      <c r="AL160" s="8" t="s">
        <v>430</v>
      </c>
      <c r="AM160" s="131">
        <v>1502789</v>
      </c>
      <c r="AN160" s="131">
        <v>1502789</v>
      </c>
    </row>
    <row r="161" spans="35:40" hidden="1" x14ac:dyDescent="0.25">
      <c r="AI161" s="8" t="s">
        <v>99</v>
      </c>
      <c r="AJ161" s="8" t="s">
        <v>431</v>
      </c>
      <c r="AK161" s="8">
        <f>IF($C$6=AI161,MAX($AK$1:AK160)+1,"n/a")</f>
        <v>13</v>
      </c>
      <c r="AL161" s="8" t="s">
        <v>432</v>
      </c>
      <c r="AM161" s="131">
        <v>2653394</v>
      </c>
      <c r="AN161" s="131">
        <v>2653394</v>
      </c>
    </row>
    <row r="162" spans="35:40" hidden="1" x14ac:dyDescent="0.25">
      <c r="AI162" s="8" t="s">
        <v>99</v>
      </c>
      <c r="AJ162" s="8" t="s">
        <v>433</v>
      </c>
      <c r="AK162" s="8">
        <f>IF($C$6=AI162,MAX($AK$1:AK161)+1,"n/a")</f>
        <v>14</v>
      </c>
      <c r="AL162" s="8" t="s">
        <v>434</v>
      </c>
      <c r="AM162" s="131">
        <v>328596</v>
      </c>
      <c r="AN162" s="131">
        <v>328596</v>
      </c>
    </row>
    <row r="163" spans="35:40" hidden="1" x14ac:dyDescent="0.25">
      <c r="AI163" s="8" t="s">
        <v>103</v>
      </c>
      <c r="AJ163" s="8" t="s">
        <v>435</v>
      </c>
      <c r="AK163" s="8" t="str">
        <f>IF($C$6=AI163,MAX($AK$1:AK162)+1,"n/a")</f>
        <v>n/a</v>
      </c>
      <c r="AL163" s="8" t="s">
        <v>436</v>
      </c>
      <c r="AM163" s="131">
        <v>235000</v>
      </c>
      <c r="AN163" s="131">
        <v>235000</v>
      </c>
    </row>
    <row r="164" spans="35:40" hidden="1" x14ac:dyDescent="0.25">
      <c r="AI164" s="8" t="s">
        <v>103</v>
      </c>
      <c r="AJ164" s="8" t="s">
        <v>437</v>
      </c>
      <c r="AK164" s="8" t="str">
        <f>IF($C$6=AI164,MAX($AK$1:AK163)+1,"n/a")</f>
        <v>n/a</v>
      </c>
      <c r="AL164" s="8" t="s">
        <v>438</v>
      </c>
      <c r="AM164" s="131">
        <v>160000</v>
      </c>
      <c r="AN164" s="131">
        <v>160000</v>
      </c>
    </row>
    <row r="165" spans="35:40" hidden="1" x14ac:dyDescent="0.25">
      <c r="AI165" s="8" t="s">
        <v>103</v>
      </c>
      <c r="AJ165" s="8" t="s">
        <v>439</v>
      </c>
      <c r="AK165" s="8" t="str">
        <f>IF($C$6=AI165,MAX($AK$1:AK164)+1,"n/a")</f>
        <v>n/a</v>
      </c>
      <c r="AL165" s="8" t="s">
        <v>440</v>
      </c>
      <c r="AM165" s="131">
        <v>180144</v>
      </c>
      <c r="AN165" s="131">
        <v>180144</v>
      </c>
    </row>
    <row r="166" spans="35:40" hidden="1" x14ac:dyDescent="0.25">
      <c r="AI166" s="8" t="s">
        <v>103</v>
      </c>
      <c r="AJ166" s="8" t="s">
        <v>441</v>
      </c>
      <c r="AK166" s="8" t="str">
        <f>IF($C$6=AI166,MAX($AK$1:AK165)+1,"n/a")</f>
        <v>n/a</v>
      </c>
      <c r="AL166" s="8" t="s">
        <v>442</v>
      </c>
      <c r="AM166" s="131">
        <v>100000</v>
      </c>
      <c r="AN166" s="131">
        <v>123016</v>
      </c>
    </row>
    <row r="167" spans="35:40" hidden="1" x14ac:dyDescent="0.25">
      <c r="AI167" s="8" t="s">
        <v>103</v>
      </c>
      <c r="AJ167" s="8" t="s">
        <v>443</v>
      </c>
      <c r="AK167" s="8" t="str">
        <f>IF($C$6=AI167,MAX($AK$1:AK166)+1,"n/a")</f>
        <v>n/a</v>
      </c>
      <c r="AL167" s="8" t="s">
        <v>444</v>
      </c>
      <c r="AM167" s="131">
        <v>0</v>
      </c>
      <c r="AN167" s="131">
        <v>0</v>
      </c>
    </row>
    <row r="168" spans="35:40" hidden="1" x14ac:dyDescent="0.25">
      <c r="AI168" s="8" t="s">
        <v>103</v>
      </c>
      <c r="AJ168" s="8" t="s">
        <v>445</v>
      </c>
      <c r="AK168" s="8" t="str">
        <f>IF($C$6=AI168,MAX($AK$1:AK167)+1,"n/a")</f>
        <v>n/a</v>
      </c>
      <c r="AL168" s="8" t="s">
        <v>446</v>
      </c>
      <c r="AM168" s="131">
        <v>699161</v>
      </c>
      <c r="AN168" s="131">
        <v>699161</v>
      </c>
    </row>
    <row r="169" spans="35:40" hidden="1" x14ac:dyDescent="0.25">
      <c r="AI169" s="8" t="s">
        <v>107</v>
      </c>
      <c r="AJ169" s="8" t="s">
        <v>447</v>
      </c>
      <c r="AK169" s="8" t="str">
        <f>IF($C$6=AI169,MAX($AK$1:AK168)+1,"n/a")</f>
        <v>n/a</v>
      </c>
      <c r="AL169" s="8" t="s">
        <v>448</v>
      </c>
      <c r="AM169" s="131">
        <v>39017</v>
      </c>
      <c r="AN169" s="131">
        <v>39017</v>
      </c>
    </row>
    <row r="170" spans="35:40" hidden="1" x14ac:dyDescent="0.25">
      <c r="AI170" s="8" t="s">
        <v>107</v>
      </c>
      <c r="AJ170" s="8" t="s">
        <v>449</v>
      </c>
      <c r="AK170" s="8" t="str">
        <f>IF($C$6=AI170,MAX($AK$1:AK169)+1,"n/a")</f>
        <v>n/a</v>
      </c>
      <c r="AL170" s="8" t="s">
        <v>450</v>
      </c>
      <c r="AM170" s="131">
        <v>16181</v>
      </c>
      <c r="AN170" s="131">
        <v>16181</v>
      </c>
    </row>
    <row r="171" spans="35:40" hidden="1" x14ac:dyDescent="0.25">
      <c r="AI171" s="8" t="s">
        <v>107</v>
      </c>
      <c r="AJ171" s="8" t="s">
        <v>451</v>
      </c>
      <c r="AK171" s="8" t="str">
        <f>IF($C$6=AI171,MAX($AK$1:AK170)+1,"n/a")</f>
        <v>n/a</v>
      </c>
      <c r="AL171" s="8" t="s">
        <v>452</v>
      </c>
      <c r="AM171" s="131">
        <v>0</v>
      </c>
      <c r="AN171" s="131">
        <v>0</v>
      </c>
    </row>
    <row r="172" spans="35:40" hidden="1" x14ac:dyDescent="0.25">
      <c r="AI172" s="8" t="s">
        <v>107</v>
      </c>
      <c r="AJ172" s="8" t="s">
        <v>453</v>
      </c>
      <c r="AK172" s="8" t="str">
        <f>IF($C$6=AI172,MAX($AK$1:AK171)+1,"n/a")</f>
        <v>n/a</v>
      </c>
      <c r="AL172" s="8" t="s">
        <v>454</v>
      </c>
      <c r="AM172" s="131">
        <v>0</v>
      </c>
      <c r="AN172" s="131">
        <v>0</v>
      </c>
    </row>
    <row r="173" spans="35:40" hidden="1" x14ac:dyDescent="0.25">
      <c r="AI173" s="8" t="s">
        <v>107</v>
      </c>
      <c r="AJ173" s="8" t="s">
        <v>455</v>
      </c>
      <c r="AK173" s="8" t="str">
        <f>IF($C$6=AI173,MAX($AK$1:AK172)+1,"n/a")</f>
        <v>n/a</v>
      </c>
      <c r="AL173" s="8" t="s">
        <v>456</v>
      </c>
      <c r="AM173" s="131">
        <v>750000</v>
      </c>
      <c r="AN173" s="131">
        <v>773016</v>
      </c>
    </row>
    <row r="174" spans="35:40" hidden="1" x14ac:dyDescent="0.25">
      <c r="AI174" s="8" t="s">
        <v>107</v>
      </c>
      <c r="AJ174" s="8" t="s">
        <v>457</v>
      </c>
      <c r="AK174" s="8" t="str">
        <f>IF($C$6=AI174,MAX($AK$1:AK173)+1,"n/a")</f>
        <v>n/a</v>
      </c>
      <c r="AL174" s="8" t="s">
        <v>458</v>
      </c>
      <c r="AM174" s="131">
        <v>0</v>
      </c>
      <c r="AN174" s="131">
        <v>0</v>
      </c>
    </row>
    <row r="175" spans="35:40" hidden="1" x14ac:dyDescent="0.25">
      <c r="AI175" s="8" t="s">
        <v>107</v>
      </c>
      <c r="AJ175" s="8" t="s">
        <v>459</v>
      </c>
      <c r="AK175" s="8" t="str">
        <f>IF($C$6=AI175,MAX($AK$1:AK174)+1,"n/a")</f>
        <v>n/a</v>
      </c>
      <c r="AL175" s="8" t="s">
        <v>460</v>
      </c>
      <c r="AM175" s="131">
        <v>594365</v>
      </c>
      <c r="AN175" s="131">
        <v>594365</v>
      </c>
    </row>
    <row r="176" spans="35:40" hidden="1" x14ac:dyDescent="0.25">
      <c r="AI176" s="8" t="s">
        <v>111</v>
      </c>
      <c r="AJ176" s="8" t="s">
        <v>461</v>
      </c>
      <c r="AK176" s="8" t="str">
        <f>IF($C$6=AI176,MAX($AK$1:AK175)+1,"n/a")</f>
        <v>n/a</v>
      </c>
      <c r="AL176" s="8" t="s">
        <v>462</v>
      </c>
      <c r="AM176" s="131">
        <v>139401</v>
      </c>
      <c r="AN176" s="131">
        <v>164943</v>
      </c>
    </row>
    <row r="177" spans="35:40" hidden="1" x14ac:dyDescent="0.25">
      <c r="AI177" s="8" t="s">
        <v>111</v>
      </c>
      <c r="AJ177" s="8" t="s">
        <v>463</v>
      </c>
      <c r="AK177" s="8" t="str">
        <f>IF($C$6=AI177,MAX($AK$1:AK176)+1,"n/a")</f>
        <v>n/a</v>
      </c>
      <c r="AL177" s="8" t="s">
        <v>464</v>
      </c>
      <c r="AM177" s="131">
        <v>65205</v>
      </c>
      <c r="AN177" s="131">
        <v>76903</v>
      </c>
    </row>
    <row r="178" spans="35:40" hidden="1" x14ac:dyDescent="0.25">
      <c r="AI178" s="8" t="s">
        <v>111</v>
      </c>
      <c r="AJ178" s="8" t="s">
        <v>465</v>
      </c>
      <c r="AK178" s="8" t="str">
        <f>IF($C$6=AI178,MAX($AK$1:AK177)+1,"n/a")</f>
        <v>n/a</v>
      </c>
      <c r="AL178" s="8" t="s">
        <v>466</v>
      </c>
      <c r="AM178" s="131">
        <v>164075</v>
      </c>
      <c r="AN178" s="131">
        <v>180256</v>
      </c>
    </row>
    <row r="179" spans="35:40" hidden="1" x14ac:dyDescent="0.25">
      <c r="AI179" s="8" t="s">
        <v>111</v>
      </c>
      <c r="AJ179" s="8" t="s">
        <v>467</v>
      </c>
      <c r="AK179" s="8" t="str">
        <f>IF($C$6=AI179,MAX($AK$1:AK178)+1,"n/a")</f>
        <v>n/a</v>
      </c>
      <c r="AL179" s="8" t="s">
        <v>468</v>
      </c>
      <c r="AM179" s="131">
        <v>64091</v>
      </c>
      <c r="AN179" s="131">
        <v>75478</v>
      </c>
    </row>
    <row r="180" spans="35:40" hidden="1" x14ac:dyDescent="0.25">
      <c r="AI180" s="8" t="s">
        <v>111</v>
      </c>
      <c r="AJ180" s="8" t="s">
        <v>469</v>
      </c>
      <c r="AK180" s="8" t="str">
        <f>IF($C$6=AI180,MAX($AK$1:AK179)+1,"n/a")</f>
        <v>n/a</v>
      </c>
      <c r="AL180" s="8" t="s">
        <v>470</v>
      </c>
      <c r="AM180" s="131">
        <v>0</v>
      </c>
      <c r="AN180" s="131">
        <v>0</v>
      </c>
    </row>
    <row r="181" spans="35:40" hidden="1" x14ac:dyDescent="0.25">
      <c r="AI181" s="8" t="s">
        <v>111</v>
      </c>
      <c r="AJ181" s="8" t="s">
        <v>471</v>
      </c>
      <c r="AK181" s="8" t="str">
        <f>IF($C$6=AI181,MAX($AK$1:AK180)+1,"n/a")</f>
        <v>n/a</v>
      </c>
      <c r="AL181" s="8" t="s">
        <v>472</v>
      </c>
      <c r="AM181" s="131">
        <v>175000</v>
      </c>
      <c r="AN181" s="131">
        <v>189280</v>
      </c>
    </row>
    <row r="182" spans="35:40" hidden="1" x14ac:dyDescent="0.25">
      <c r="AI182" s="8" t="s">
        <v>111</v>
      </c>
      <c r="AJ182" s="8" t="s">
        <v>473</v>
      </c>
      <c r="AK182" s="8" t="str">
        <f>IF($C$6=AI182,MAX($AK$1:AK181)+1,"n/a")</f>
        <v>n/a</v>
      </c>
      <c r="AL182" s="8" t="s">
        <v>474</v>
      </c>
      <c r="AM182" s="131">
        <v>574587</v>
      </c>
      <c r="AN182" s="131">
        <v>501440</v>
      </c>
    </row>
    <row r="183" spans="35:40" hidden="1" x14ac:dyDescent="0.25">
      <c r="AI183" s="8" t="s">
        <v>111</v>
      </c>
      <c r="AJ183" s="8" t="s">
        <v>475</v>
      </c>
      <c r="AK183" s="8" t="str">
        <f>IF($C$6=AI183,MAX($AK$1:AK182)+1,"n/a")</f>
        <v>n/a</v>
      </c>
      <c r="AL183" s="8" t="s">
        <v>476</v>
      </c>
      <c r="AM183" s="131">
        <v>132625</v>
      </c>
      <c r="AN183" s="131">
        <v>153037</v>
      </c>
    </row>
    <row r="184" spans="35:40" hidden="1" x14ac:dyDescent="0.25">
      <c r="AI184" s="8" t="s">
        <v>111</v>
      </c>
      <c r="AJ184" s="8" t="s">
        <v>477</v>
      </c>
      <c r="AK184" s="8" t="str">
        <f>IF($C$6=AI184,MAX($AK$1:AK183)+1,"n/a")</f>
        <v>n/a</v>
      </c>
      <c r="AL184" s="8" t="s">
        <v>478</v>
      </c>
      <c r="AM184" s="131">
        <v>1772833</v>
      </c>
      <c r="AN184" s="131">
        <v>1795806</v>
      </c>
    </row>
    <row r="185" spans="35:40" hidden="1" x14ac:dyDescent="0.25">
      <c r="AI185" s="8" t="s">
        <v>115</v>
      </c>
      <c r="AJ185" s="8" t="s">
        <v>479</v>
      </c>
      <c r="AK185" s="8" t="str">
        <f>IF($C$6=AI185,MAX($AK$1:AK184)+1,"n/a")</f>
        <v>n/a</v>
      </c>
      <c r="AL185" s="8" t="s">
        <v>480</v>
      </c>
      <c r="AM185" s="131">
        <v>0</v>
      </c>
      <c r="AN185" s="131">
        <v>0</v>
      </c>
    </row>
    <row r="186" spans="35:40" hidden="1" x14ac:dyDescent="0.25">
      <c r="AI186" s="8" t="s">
        <v>115</v>
      </c>
      <c r="AJ186" s="8" t="s">
        <v>481</v>
      </c>
      <c r="AK186" s="8" t="str">
        <f>IF($C$6=AI186,MAX($AK$1:AK185)+1,"n/a")</f>
        <v>n/a</v>
      </c>
      <c r="AL186" s="8" t="s">
        <v>482</v>
      </c>
      <c r="AM186" s="131">
        <v>1101772</v>
      </c>
      <c r="AN186" s="131">
        <v>1132500</v>
      </c>
    </row>
    <row r="187" spans="35:40" hidden="1" x14ac:dyDescent="0.25">
      <c r="AI187" s="8" t="s">
        <v>115</v>
      </c>
      <c r="AJ187" s="8" t="s">
        <v>483</v>
      </c>
      <c r="AK187" s="8" t="str">
        <f>IF($C$6=AI187,MAX($AK$1:AK186)+1,"n/a")</f>
        <v>n/a</v>
      </c>
      <c r="AL187" s="8" t="s">
        <v>484</v>
      </c>
      <c r="AM187" s="131">
        <v>0</v>
      </c>
      <c r="AN187" s="131">
        <v>0</v>
      </c>
    </row>
    <row r="188" spans="35:40" hidden="1" x14ac:dyDescent="0.25">
      <c r="AI188" s="8" t="s">
        <v>115</v>
      </c>
      <c r="AJ188" s="8" t="s">
        <v>485</v>
      </c>
      <c r="AK188" s="8" t="str">
        <f>IF($C$6=AI188,MAX($AK$1:AK187)+1,"n/a")</f>
        <v>n/a</v>
      </c>
      <c r="AL188" s="8" t="s">
        <v>486</v>
      </c>
      <c r="AM188" s="131">
        <v>0</v>
      </c>
      <c r="AN188" s="131">
        <v>0</v>
      </c>
    </row>
    <row r="189" spans="35:40" hidden="1" x14ac:dyDescent="0.25">
      <c r="AI189" s="8" t="s">
        <v>119</v>
      </c>
      <c r="AJ189" s="8" t="s">
        <v>487</v>
      </c>
      <c r="AK189" s="8" t="str">
        <f>IF($C$6=AI189,MAX($AK$1:AK188)+1,"n/a")</f>
        <v>n/a</v>
      </c>
      <c r="AL189" s="8" t="s">
        <v>488</v>
      </c>
      <c r="AM189" s="131">
        <v>30000</v>
      </c>
      <c r="AN189" s="131">
        <v>67000</v>
      </c>
    </row>
    <row r="190" spans="35:40" hidden="1" x14ac:dyDescent="0.25">
      <c r="AI190" s="8" t="s">
        <v>119</v>
      </c>
      <c r="AJ190" s="8" t="s">
        <v>489</v>
      </c>
      <c r="AK190" s="8" t="str">
        <f>IF($C$6=AI190,MAX($AK$1:AK189)+1,"n/a")</f>
        <v>n/a</v>
      </c>
      <c r="AL190" s="8" t="s">
        <v>490</v>
      </c>
      <c r="AM190" s="131">
        <v>175217</v>
      </c>
      <c r="AN190" s="131">
        <v>178233</v>
      </c>
    </row>
    <row r="191" spans="35:40" hidden="1" x14ac:dyDescent="0.25">
      <c r="AI191" s="8" t="s">
        <v>119</v>
      </c>
      <c r="AJ191" s="8" t="s">
        <v>491</v>
      </c>
      <c r="AK191" s="8" t="str">
        <f>IF($C$6=AI191,MAX($AK$1:AK190)+1,"n/a")</f>
        <v>n/a</v>
      </c>
      <c r="AL191" s="8" t="s">
        <v>492</v>
      </c>
      <c r="AM191" s="131">
        <v>753133</v>
      </c>
      <c r="AN191" s="131">
        <v>750058</v>
      </c>
    </row>
    <row r="192" spans="35:40" hidden="1" x14ac:dyDescent="0.25">
      <c r="AI192" s="8" t="s">
        <v>119</v>
      </c>
      <c r="AJ192" s="8" t="s">
        <v>493</v>
      </c>
      <c r="AK192" s="8" t="str">
        <f>IF($C$6=AI192,MAX($AK$1:AK191)+1,"n/a")</f>
        <v>n/a</v>
      </c>
      <c r="AL192" s="8" t="s">
        <v>494</v>
      </c>
      <c r="AM192" s="131">
        <v>1429216</v>
      </c>
      <c r="AN192" s="131">
        <v>1415291</v>
      </c>
    </row>
    <row r="193" spans="35:40" hidden="1" x14ac:dyDescent="0.25">
      <c r="AI193" s="8" t="s">
        <v>123</v>
      </c>
      <c r="AJ193" s="8" t="s">
        <v>495</v>
      </c>
      <c r="AK193" s="8" t="str">
        <f>IF($C$6=AI193,MAX($AK$1:AK192)+1,"n/a")</f>
        <v>n/a</v>
      </c>
      <c r="AL193" s="8" t="s">
        <v>496</v>
      </c>
      <c r="AM193" s="131">
        <v>5499943</v>
      </c>
      <c r="AN193" s="131">
        <v>5522779</v>
      </c>
    </row>
    <row r="194" spans="35:40" hidden="1" x14ac:dyDescent="0.25">
      <c r="AI194" s="8" t="s">
        <v>123</v>
      </c>
      <c r="AJ194" s="8" t="s">
        <v>497</v>
      </c>
      <c r="AK194" s="8" t="str">
        <f>IF($C$6=AI194,MAX($AK$1:AK193)+1,"n/a")</f>
        <v>n/a</v>
      </c>
      <c r="AL194" s="8" t="s">
        <v>498</v>
      </c>
      <c r="AM194" s="131">
        <v>2325155</v>
      </c>
      <c r="AN194" s="131">
        <v>2338919</v>
      </c>
    </row>
    <row r="195" spans="35:40" hidden="1" x14ac:dyDescent="0.25">
      <c r="AI195" s="8" t="s">
        <v>123</v>
      </c>
      <c r="AJ195" s="8" t="s">
        <v>499</v>
      </c>
      <c r="AK195" s="8" t="str">
        <f>IF($C$6=AI195,MAX($AK$1:AK194)+1,"n/a")</f>
        <v>n/a</v>
      </c>
      <c r="AL195" s="8" t="s">
        <v>500</v>
      </c>
      <c r="AM195" s="131">
        <v>1660477</v>
      </c>
      <c r="AN195" s="131">
        <v>1664327</v>
      </c>
    </row>
    <row r="196" spans="35:40" hidden="1" x14ac:dyDescent="0.25">
      <c r="AI196" s="8" t="s">
        <v>123</v>
      </c>
      <c r="AJ196" s="8" t="s">
        <v>501</v>
      </c>
      <c r="AK196" s="8" t="str">
        <f>IF($C$6=AI196,MAX($AK$1:AK195)+1,"n/a")</f>
        <v>n/a</v>
      </c>
      <c r="AL196" s="8" t="s">
        <v>502</v>
      </c>
      <c r="AM196" s="131">
        <v>3354318</v>
      </c>
      <c r="AN196" s="131">
        <v>3378299</v>
      </c>
    </row>
    <row r="197" spans="35:40" hidden="1" x14ac:dyDescent="0.25">
      <c r="AI197" s="8" t="s">
        <v>123</v>
      </c>
      <c r="AJ197" s="8" t="s">
        <v>503</v>
      </c>
      <c r="AK197" s="8" t="str">
        <f>IF($C$6=AI197,MAX($AK$1:AK196)+1,"n/a")</f>
        <v>n/a</v>
      </c>
      <c r="AL197" s="8" t="s">
        <v>504</v>
      </c>
      <c r="AM197" s="131">
        <v>0</v>
      </c>
      <c r="AN197" s="131">
        <v>100936</v>
      </c>
    </row>
    <row r="198" spans="35:40" hidden="1" x14ac:dyDescent="0.25">
      <c r="AI198" s="8" t="s">
        <v>123</v>
      </c>
      <c r="AJ198" s="8" t="s">
        <v>505</v>
      </c>
      <c r="AK198" s="8" t="str">
        <f>IF($C$6=AI198,MAX($AK$1:AK197)+1,"n/a")</f>
        <v>n/a</v>
      </c>
      <c r="AL198" s="8" t="s">
        <v>506</v>
      </c>
      <c r="AM198" s="131">
        <v>15857817</v>
      </c>
      <c r="AN198" s="131">
        <v>15896947</v>
      </c>
    </row>
    <row r="199" spans="35:40" hidden="1" x14ac:dyDescent="0.25">
      <c r="AI199" s="8" t="s">
        <v>123</v>
      </c>
      <c r="AJ199" s="8" t="s">
        <v>507</v>
      </c>
      <c r="AK199" s="8" t="str">
        <f>IF($C$6=AI199,MAX($AK$1:AK198)+1,"n/a")</f>
        <v>n/a</v>
      </c>
      <c r="AL199" s="8" t="s">
        <v>508</v>
      </c>
      <c r="AM199" s="131">
        <v>857261</v>
      </c>
      <c r="AN199" s="131">
        <v>720843</v>
      </c>
    </row>
    <row r="200" spans="35:40" hidden="1" x14ac:dyDescent="0.25">
      <c r="AI200" s="8" t="s">
        <v>123</v>
      </c>
      <c r="AJ200" s="8" t="s">
        <v>509</v>
      </c>
      <c r="AK200" s="8" t="str">
        <f>IF($C$6=AI200,MAX($AK$1:AK199)+1,"n/a")</f>
        <v>n/a</v>
      </c>
      <c r="AL200" s="8" t="s">
        <v>510</v>
      </c>
      <c r="AM200" s="131">
        <v>1860239</v>
      </c>
      <c r="AN200" s="131">
        <v>1877734</v>
      </c>
    </row>
    <row r="201" spans="35:40" hidden="1" x14ac:dyDescent="0.25">
      <c r="AI201" s="8" t="s">
        <v>123</v>
      </c>
      <c r="AJ201" s="8" t="s">
        <v>511</v>
      </c>
      <c r="AK201" s="8" t="str">
        <f>IF($C$6=AI201,MAX($AK$1:AK200)+1,"n/a")</f>
        <v>n/a</v>
      </c>
      <c r="AL201" s="8" t="s">
        <v>512</v>
      </c>
      <c r="AM201" s="131">
        <v>1581733</v>
      </c>
      <c r="AN201" s="131">
        <v>1597538</v>
      </c>
    </row>
    <row r="202" spans="35:40" hidden="1" x14ac:dyDescent="0.25">
      <c r="AI202" s="8" t="s">
        <v>127</v>
      </c>
      <c r="AJ202" s="8" t="s">
        <v>513</v>
      </c>
      <c r="AK202" s="8" t="str">
        <f>IF($C$6=AI202,MAX($AK$1:AK201)+1,"n/a")</f>
        <v>n/a</v>
      </c>
      <c r="AL202" s="8" t="s">
        <v>514</v>
      </c>
      <c r="AM202" s="131">
        <v>174529</v>
      </c>
      <c r="AN202" s="131">
        <v>174529</v>
      </c>
    </row>
    <row r="203" spans="35:40" hidden="1" x14ac:dyDescent="0.25">
      <c r="AI203" s="8" t="s">
        <v>127</v>
      </c>
      <c r="AJ203" s="8" t="s">
        <v>515</v>
      </c>
      <c r="AK203" s="8" t="str">
        <f>IF($C$6=AI203,MAX($AK$1:AK202)+1,"n/a")</f>
        <v>n/a</v>
      </c>
      <c r="AL203" s="8" t="s">
        <v>516</v>
      </c>
      <c r="AM203" s="131">
        <v>754270</v>
      </c>
      <c r="AN203" s="131">
        <v>754270</v>
      </c>
    </row>
    <row r="204" spans="35:40" hidden="1" x14ac:dyDescent="0.25">
      <c r="AI204" s="8" t="s">
        <v>127</v>
      </c>
      <c r="AJ204" s="8" t="s">
        <v>517</v>
      </c>
      <c r="AK204" s="8" t="str">
        <f>IF($C$6=AI204,MAX($AK$1:AK203)+1,"n/a")</f>
        <v>n/a</v>
      </c>
      <c r="AL204" s="8" t="s">
        <v>518</v>
      </c>
      <c r="AM204" s="131">
        <v>597791</v>
      </c>
      <c r="AN204" s="131">
        <v>597791</v>
      </c>
    </row>
    <row r="205" spans="35:40" hidden="1" x14ac:dyDescent="0.25">
      <c r="AI205" s="8" t="s">
        <v>127</v>
      </c>
      <c r="AJ205" s="8" t="s">
        <v>519</v>
      </c>
      <c r="AK205" s="8" t="str">
        <f>IF($C$6=AI205,MAX($AK$1:AK204)+1,"n/a")</f>
        <v>n/a</v>
      </c>
      <c r="AL205" s="8" t="s">
        <v>520</v>
      </c>
      <c r="AM205" s="131">
        <v>459911</v>
      </c>
      <c r="AN205" s="131">
        <v>459911</v>
      </c>
    </row>
    <row r="206" spans="35:40" hidden="1" x14ac:dyDescent="0.25">
      <c r="AI206" s="8" t="s">
        <v>127</v>
      </c>
      <c r="AJ206" s="8" t="s">
        <v>521</v>
      </c>
      <c r="AK206" s="8" t="str">
        <f>IF($C$6=AI206,MAX($AK$1:AK205)+1,"n/a")</f>
        <v>n/a</v>
      </c>
      <c r="AL206" s="8" t="s">
        <v>522</v>
      </c>
      <c r="AM206" s="131">
        <v>1160616</v>
      </c>
      <c r="AN206" s="131">
        <v>1246429</v>
      </c>
    </row>
    <row r="207" spans="35:40" hidden="1" x14ac:dyDescent="0.25">
      <c r="AI207" s="8" t="s">
        <v>127</v>
      </c>
      <c r="AJ207" s="8" t="s">
        <v>523</v>
      </c>
      <c r="AK207" s="8" t="str">
        <f>IF($C$6=AI207,MAX($AK$1:AK206)+1,"n/a")</f>
        <v>n/a</v>
      </c>
      <c r="AL207" s="8" t="s">
        <v>524</v>
      </c>
      <c r="AM207" s="131">
        <v>303508</v>
      </c>
      <c r="AN207" s="131">
        <v>303508</v>
      </c>
    </row>
    <row r="208" spans="35:40" hidden="1" x14ac:dyDescent="0.25">
      <c r="AI208" s="8" t="s">
        <v>127</v>
      </c>
      <c r="AJ208" s="8" t="s">
        <v>525</v>
      </c>
      <c r="AK208" s="8" t="str">
        <f>IF($C$6=AI208,MAX($AK$1:AK207)+1,"n/a")</f>
        <v>n/a</v>
      </c>
      <c r="AL208" s="8" t="s">
        <v>526</v>
      </c>
      <c r="AM208" s="131">
        <v>235681</v>
      </c>
      <c r="AN208" s="131">
        <v>235681</v>
      </c>
    </row>
    <row r="209" spans="35:40" hidden="1" x14ac:dyDescent="0.25">
      <c r="AI209" s="8" t="s">
        <v>127</v>
      </c>
      <c r="AJ209" s="8" t="s">
        <v>527</v>
      </c>
      <c r="AK209" s="8" t="str">
        <f>IF($C$6=AI209,MAX($AK$1:AK208)+1,"n/a")</f>
        <v>n/a</v>
      </c>
      <c r="AL209" s="8" t="s">
        <v>256</v>
      </c>
      <c r="AM209" s="131">
        <v>384804</v>
      </c>
      <c r="AN209" s="131">
        <v>384804</v>
      </c>
    </row>
    <row r="210" spans="35:40" hidden="1" x14ac:dyDescent="0.25">
      <c r="AI210" s="8" t="s">
        <v>127</v>
      </c>
      <c r="AJ210" s="8" t="s">
        <v>528</v>
      </c>
      <c r="AK210" s="8" t="str">
        <f>IF($C$6=AI210,MAX($AK$1:AK209)+1,"n/a")</f>
        <v>n/a</v>
      </c>
      <c r="AL210" s="8" t="s">
        <v>529</v>
      </c>
      <c r="AM210" s="131">
        <v>279437</v>
      </c>
      <c r="AN210" s="131">
        <v>279437</v>
      </c>
    </row>
    <row r="211" spans="35:40" hidden="1" x14ac:dyDescent="0.25">
      <c r="AI211" s="8" t="s">
        <v>127</v>
      </c>
      <c r="AJ211" s="8" t="s">
        <v>530</v>
      </c>
      <c r="AK211" s="8" t="str">
        <f>IF($C$6=AI211,MAX($AK$1:AK210)+1,"n/a")</f>
        <v>n/a</v>
      </c>
      <c r="AL211" s="8" t="s">
        <v>531</v>
      </c>
      <c r="AM211" s="131">
        <v>159006</v>
      </c>
      <c r="AN211" s="131">
        <v>159006</v>
      </c>
    </row>
    <row r="212" spans="35:40" hidden="1" x14ac:dyDescent="0.25">
      <c r="AI212" s="8" t="s">
        <v>130</v>
      </c>
      <c r="AJ212" s="8" t="s">
        <v>532</v>
      </c>
      <c r="AK212" s="8" t="str">
        <f>IF($C$6=AI212,MAX($AK$1:AK211)+1,"n/a")</f>
        <v>n/a</v>
      </c>
      <c r="AL212" s="8" t="s">
        <v>533</v>
      </c>
      <c r="AM212" s="131">
        <v>0</v>
      </c>
      <c r="AN212" s="131">
        <v>0</v>
      </c>
    </row>
    <row r="213" spans="35:40" hidden="1" x14ac:dyDescent="0.25">
      <c r="AI213" s="8" t="s">
        <v>130</v>
      </c>
      <c r="AJ213" s="8" t="s">
        <v>534</v>
      </c>
      <c r="AK213" s="8" t="str">
        <f>IF($C$6=AI213,MAX($AK$1:AK212)+1,"n/a")</f>
        <v>n/a</v>
      </c>
      <c r="AL213" s="8" t="s">
        <v>535</v>
      </c>
      <c r="AM213" s="131">
        <v>330643</v>
      </c>
      <c r="AN213" s="131">
        <v>255643</v>
      </c>
    </row>
    <row r="214" spans="35:40" hidden="1" x14ac:dyDescent="0.25">
      <c r="AI214" s="8" t="s">
        <v>130</v>
      </c>
      <c r="AJ214" s="8" t="s">
        <v>536</v>
      </c>
      <c r="AK214" s="8" t="str">
        <f>IF($C$6=AI214,MAX($AK$1:AK213)+1,"n/a")</f>
        <v>n/a</v>
      </c>
      <c r="AL214" s="8" t="s">
        <v>537</v>
      </c>
      <c r="AM214" s="131">
        <v>2346594</v>
      </c>
      <c r="AN214" s="131">
        <v>2444610</v>
      </c>
    </row>
    <row r="215" spans="35:40" hidden="1" x14ac:dyDescent="0.25">
      <c r="AI215" s="8" t="s">
        <v>133</v>
      </c>
      <c r="AJ215" s="8" t="s">
        <v>538</v>
      </c>
      <c r="AK215" s="8" t="str">
        <f>IF($C$6=AI215,MAX($AK$1:AK214)+1,"n/a")</f>
        <v>n/a</v>
      </c>
      <c r="AL215" s="8" t="s">
        <v>539</v>
      </c>
      <c r="AM215" s="131">
        <v>0</v>
      </c>
      <c r="AN215" s="131">
        <v>0</v>
      </c>
    </row>
    <row r="216" spans="35:40" hidden="1" x14ac:dyDescent="0.25">
      <c r="AI216" s="8" t="s">
        <v>133</v>
      </c>
      <c r="AJ216" s="8" t="s">
        <v>540</v>
      </c>
      <c r="AK216" s="8" t="str">
        <f>IF($C$6=AI216,MAX($AK$1:AK215)+1,"n/a")</f>
        <v>n/a</v>
      </c>
      <c r="AL216" s="8" t="s">
        <v>541</v>
      </c>
      <c r="AM216" s="131">
        <v>0</v>
      </c>
      <c r="AN216" s="131">
        <v>0</v>
      </c>
    </row>
    <row r="217" spans="35:40" hidden="1" x14ac:dyDescent="0.25">
      <c r="AI217" s="8" t="s">
        <v>133</v>
      </c>
      <c r="AJ217" s="8" t="s">
        <v>542</v>
      </c>
      <c r="AK217" s="8" t="str">
        <f>IF($C$6=AI217,MAX($AK$1:AK216)+1,"n/a")</f>
        <v>n/a</v>
      </c>
      <c r="AL217" s="8" t="s">
        <v>196</v>
      </c>
      <c r="AM217" s="131">
        <v>0</v>
      </c>
      <c r="AN217" s="131">
        <v>0</v>
      </c>
    </row>
    <row r="218" spans="35:40" hidden="1" x14ac:dyDescent="0.25">
      <c r="AI218" s="8" t="s">
        <v>133</v>
      </c>
      <c r="AJ218" s="8" t="s">
        <v>543</v>
      </c>
      <c r="AK218" s="8" t="str">
        <f>IF($C$6=AI218,MAX($AK$1:AK217)+1,"n/a")</f>
        <v>n/a</v>
      </c>
      <c r="AL218" s="8" t="s">
        <v>544</v>
      </c>
      <c r="AM218" s="131">
        <v>0</v>
      </c>
      <c r="AN218" s="131">
        <v>0</v>
      </c>
    </row>
    <row r="219" spans="35:40" hidden="1" x14ac:dyDescent="0.25">
      <c r="AI219" s="8" t="s">
        <v>133</v>
      </c>
      <c r="AJ219" s="8" t="s">
        <v>545</v>
      </c>
      <c r="AK219" s="8" t="str">
        <f>IF($C$6=AI219,MAX($AK$1:AK218)+1,"n/a")</f>
        <v>n/a</v>
      </c>
      <c r="AL219" s="8" t="s">
        <v>546</v>
      </c>
      <c r="AM219" s="131">
        <v>3545110</v>
      </c>
      <c r="AN219" s="131">
        <v>3653902</v>
      </c>
    </row>
    <row r="220" spans="35:40" hidden="1" x14ac:dyDescent="0.25">
      <c r="AI220" s="8" t="s">
        <v>133</v>
      </c>
      <c r="AJ220" s="8" t="s">
        <v>547</v>
      </c>
      <c r="AK220" s="8" t="str">
        <f>IF($C$6=AI220,MAX($AK$1:AK219)+1,"n/a")</f>
        <v>n/a</v>
      </c>
      <c r="AL220" s="8" t="s">
        <v>548</v>
      </c>
      <c r="AM220" s="131">
        <v>0</v>
      </c>
      <c r="AN220" s="131">
        <v>0</v>
      </c>
    </row>
    <row r="221" spans="35:40" hidden="1" x14ac:dyDescent="0.25">
      <c r="AI221" s="8" t="s">
        <v>133</v>
      </c>
      <c r="AJ221" s="8" t="s">
        <v>549</v>
      </c>
      <c r="AK221" s="8" t="str">
        <f>IF($C$6=AI221,MAX($AK$1:AK220)+1,"n/a")</f>
        <v>n/a</v>
      </c>
      <c r="AL221" s="8" t="s">
        <v>205</v>
      </c>
      <c r="AM221" s="131">
        <v>0</v>
      </c>
      <c r="AN221" s="131">
        <v>0</v>
      </c>
    </row>
    <row r="222" spans="35:40" hidden="1" x14ac:dyDescent="0.25">
      <c r="AI222" s="8" t="s">
        <v>133</v>
      </c>
      <c r="AJ222" s="8" t="s">
        <v>550</v>
      </c>
      <c r="AK222" s="8" t="str">
        <f>IF($C$6=AI222,MAX($AK$1:AK221)+1,"n/a")</f>
        <v>n/a</v>
      </c>
      <c r="AL222" s="8" t="s">
        <v>551</v>
      </c>
      <c r="AM222" s="131">
        <v>0</v>
      </c>
      <c r="AN222" s="131">
        <v>0</v>
      </c>
    </row>
    <row r="223" spans="35:40" hidden="1" x14ac:dyDescent="0.25">
      <c r="AI223" s="8" t="s">
        <v>136</v>
      </c>
      <c r="AJ223" s="8" t="s">
        <v>552</v>
      </c>
      <c r="AK223" s="8" t="str">
        <f>IF($C$6=AI223,MAX($AK$1:AK222)+1,"n/a")</f>
        <v>n/a</v>
      </c>
      <c r="AL223" s="8" t="s">
        <v>553</v>
      </c>
      <c r="AM223" s="131">
        <v>3164126</v>
      </c>
      <c r="AN223" s="131">
        <v>3164126</v>
      </c>
    </row>
    <row r="224" spans="35:40" hidden="1" x14ac:dyDescent="0.25">
      <c r="AI224" s="8" t="s">
        <v>136</v>
      </c>
      <c r="AJ224" s="8" t="s">
        <v>554</v>
      </c>
      <c r="AK224" s="8" t="str">
        <f>IF($C$6=AI224,MAX($AK$1:AK223)+1,"n/a")</f>
        <v>n/a</v>
      </c>
      <c r="AL224" s="8" t="s">
        <v>138</v>
      </c>
      <c r="AM224" s="131">
        <v>457966</v>
      </c>
      <c r="AN224" s="131">
        <v>457966</v>
      </c>
    </row>
    <row r="225" spans="35:40" hidden="1" x14ac:dyDescent="0.25">
      <c r="AI225" s="8" t="s">
        <v>136</v>
      </c>
      <c r="AJ225" s="8" t="s">
        <v>555</v>
      </c>
      <c r="AK225" s="8" t="str">
        <f>IF($C$6=AI225,MAX($AK$1:AK224)+1,"n/a")</f>
        <v>n/a</v>
      </c>
      <c r="AL225" s="8" t="s">
        <v>556</v>
      </c>
      <c r="AM225" s="131">
        <v>188152</v>
      </c>
      <c r="AN225" s="131">
        <v>188152</v>
      </c>
    </row>
    <row r="226" spans="35:40" hidden="1" x14ac:dyDescent="0.25">
      <c r="AI226" s="8" t="s">
        <v>136</v>
      </c>
      <c r="AJ226" s="8" t="s">
        <v>557</v>
      </c>
      <c r="AK226" s="8" t="str">
        <f>IF($C$6=AI226,MAX($AK$1:AK225)+1,"n/a")</f>
        <v>n/a</v>
      </c>
      <c r="AL226" s="8" t="s">
        <v>558</v>
      </c>
      <c r="AM226" s="131">
        <v>100000</v>
      </c>
      <c r="AN226" s="131">
        <v>123016</v>
      </c>
    </row>
    <row r="227" spans="35:40" hidden="1" x14ac:dyDescent="0.25">
      <c r="AI227" s="8" t="s">
        <v>139</v>
      </c>
      <c r="AJ227" s="8" t="s">
        <v>559</v>
      </c>
      <c r="AK227" s="8" t="str">
        <f>IF($C$6=AI227,MAX($AK$1:AK226)+1,"n/a")</f>
        <v>n/a</v>
      </c>
      <c r="AL227" s="8" t="s">
        <v>560</v>
      </c>
      <c r="AM227" s="131">
        <v>137000</v>
      </c>
      <c r="AN227" s="131">
        <v>137000</v>
      </c>
    </row>
    <row r="228" spans="35:40" hidden="1" x14ac:dyDescent="0.25">
      <c r="AI228" s="8" t="s">
        <v>139</v>
      </c>
      <c r="AJ228" s="8" t="s">
        <v>561</v>
      </c>
      <c r="AK228" s="8" t="str">
        <f>IF($C$6=AI228,MAX($AK$1:AK227)+1,"n/a")</f>
        <v>n/a</v>
      </c>
      <c r="AL228" s="8" t="s">
        <v>562</v>
      </c>
      <c r="AM228" s="131">
        <v>488000</v>
      </c>
      <c r="AN228" s="131">
        <v>511016</v>
      </c>
    </row>
    <row r="229" spans="35:40" hidden="1" x14ac:dyDescent="0.25">
      <c r="AI229" s="8" t="s">
        <v>139</v>
      </c>
      <c r="AJ229" s="8" t="s">
        <v>563</v>
      </c>
      <c r="AK229" s="8" t="str">
        <f>IF($C$6=AI229,MAX($AK$1:AK228)+1,"n/a")</f>
        <v>n/a</v>
      </c>
      <c r="AL229" s="8" t="s">
        <v>564</v>
      </c>
      <c r="AM229" s="131">
        <v>125000</v>
      </c>
      <c r="AN229" s="131">
        <v>125000</v>
      </c>
    </row>
    <row r="230" spans="35:40" hidden="1" x14ac:dyDescent="0.25">
      <c r="AI230" s="8" t="s">
        <v>142</v>
      </c>
      <c r="AJ230" s="8" t="s">
        <v>565</v>
      </c>
      <c r="AK230" s="8" t="str">
        <f>IF($C$6=AI230,MAX($AK$1:AK229)+1,"n/a")</f>
        <v>n/a</v>
      </c>
      <c r="AL230" s="8" t="s">
        <v>566</v>
      </c>
      <c r="AM230" s="131">
        <v>2587626</v>
      </c>
      <c r="AN230" s="131">
        <v>2457792</v>
      </c>
    </row>
    <row r="231" spans="35:40" hidden="1" x14ac:dyDescent="0.25">
      <c r="AI231" s="8" t="s">
        <v>142</v>
      </c>
      <c r="AJ231" s="8" t="s">
        <v>567</v>
      </c>
      <c r="AK231" s="8" t="str">
        <f>IF($C$6=AI231,MAX($AK$1:AK230)+1,"n/a")</f>
        <v>n/a</v>
      </c>
      <c r="AL231" s="8" t="s">
        <v>568</v>
      </c>
      <c r="AM231" s="131">
        <v>484065</v>
      </c>
      <c r="AN231" s="131">
        <v>371784</v>
      </c>
    </row>
    <row r="232" spans="35:40" hidden="1" x14ac:dyDescent="0.25">
      <c r="AI232" s="8" t="s">
        <v>142</v>
      </c>
      <c r="AJ232" s="8" t="s">
        <v>569</v>
      </c>
      <c r="AK232" s="8" t="str">
        <f>IF($C$6=AI232,MAX($AK$1:AK231)+1,"n/a")</f>
        <v>n/a</v>
      </c>
      <c r="AL232" s="8" t="s">
        <v>570</v>
      </c>
      <c r="AM232" s="131">
        <v>1365734</v>
      </c>
      <c r="AN232" s="131">
        <v>1434567</v>
      </c>
    </row>
    <row r="233" spans="35:40" hidden="1" x14ac:dyDescent="0.25">
      <c r="AI233" s="8" t="s">
        <v>142</v>
      </c>
      <c r="AJ233" s="8" t="s">
        <v>571</v>
      </c>
      <c r="AK233" s="8" t="str">
        <f>IF($C$6=AI233,MAX($AK$1:AK232)+1,"n/a")</f>
        <v>n/a</v>
      </c>
      <c r="AL233" s="8" t="s">
        <v>572</v>
      </c>
      <c r="AM233" s="131">
        <v>50414</v>
      </c>
      <c r="AN233" s="131">
        <v>43430</v>
      </c>
    </row>
    <row r="234" spans="35:40" hidden="1" x14ac:dyDescent="0.25">
      <c r="AI234" s="8" t="s">
        <v>142</v>
      </c>
      <c r="AJ234" s="8" t="s">
        <v>573</v>
      </c>
      <c r="AK234" s="8" t="str">
        <f>IF($C$6=AI234,MAX($AK$1:AK233)+1,"n/a")</f>
        <v>n/a</v>
      </c>
      <c r="AL234" s="8" t="s">
        <v>574</v>
      </c>
      <c r="AM234" s="131">
        <v>82256</v>
      </c>
      <c r="AN234" s="131">
        <v>76474</v>
      </c>
    </row>
    <row r="235" spans="35:40" hidden="1" x14ac:dyDescent="0.25">
      <c r="AI235" s="8" t="s">
        <v>142</v>
      </c>
      <c r="AJ235" s="8" t="s">
        <v>575</v>
      </c>
      <c r="AK235" s="8" t="str">
        <f>IF($C$6=AI235,MAX($AK$1:AK234)+1,"n/a")</f>
        <v>n/a</v>
      </c>
      <c r="AL235" s="8" t="s">
        <v>576</v>
      </c>
      <c r="AM235" s="131">
        <v>2808976</v>
      </c>
      <c r="AN235" s="131">
        <v>3071825</v>
      </c>
    </row>
    <row r="236" spans="35:40" hidden="1" x14ac:dyDescent="0.25">
      <c r="AI236" s="8" t="s">
        <v>145</v>
      </c>
      <c r="AJ236" s="8" t="s">
        <v>577</v>
      </c>
      <c r="AK236" s="8" t="str">
        <f>IF($C$6=AI236,MAX($AK$1:AK235)+1,"n/a")</f>
        <v>n/a</v>
      </c>
      <c r="AL236" s="8" t="s">
        <v>578</v>
      </c>
      <c r="AM236" s="131">
        <v>23175</v>
      </c>
      <c r="AN236" s="131">
        <v>0</v>
      </c>
    </row>
    <row r="237" spans="35:40" hidden="1" x14ac:dyDescent="0.25">
      <c r="AI237" s="8" t="s">
        <v>145</v>
      </c>
      <c r="AJ237" s="8" t="s">
        <v>579</v>
      </c>
      <c r="AK237" s="8" t="str">
        <f>IF($C$6=AI237,MAX($AK$1:AK236)+1,"n/a")</f>
        <v>n/a</v>
      </c>
      <c r="AL237" s="8" t="s">
        <v>580</v>
      </c>
      <c r="AM237" s="131">
        <v>1130994</v>
      </c>
      <c r="AN237" s="131">
        <v>1075852</v>
      </c>
    </row>
    <row r="238" spans="35:40" hidden="1" x14ac:dyDescent="0.25">
      <c r="AI238" s="8" t="s">
        <v>145</v>
      </c>
      <c r="AJ238" s="8" t="s">
        <v>581</v>
      </c>
      <c r="AK238" s="8" t="str">
        <f>IF($C$6=AI238,MAX($AK$1:AK237)+1,"n/a")</f>
        <v>n/a</v>
      </c>
      <c r="AL238" s="8" t="s">
        <v>582</v>
      </c>
      <c r="AM238" s="131">
        <v>400000</v>
      </c>
      <c r="AN238" s="131">
        <v>525300</v>
      </c>
    </row>
    <row r="239" spans="35:40" hidden="1" x14ac:dyDescent="0.25">
      <c r="AI239" s="8" t="s">
        <v>145</v>
      </c>
      <c r="AJ239" s="8" t="s">
        <v>583</v>
      </c>
      <c r="AK239" s="8" t="str">
        <f>IF($C$6=AI239,MAX($AK$1:AK238)+1,"n/a")</f>
        <v>n/a</v>
      </c>
      <c r="AL239" s="8" t="s">
        <v>584</v>
      </c>
      <c r="AM239" s="131">
        <v>170979</v>
      </c>
      <c r="AN239" s="131">
        <v>170979</v>
      </c>
    </row>
    <row r="240" spans="35:40" hidden="1" x14ac:dyDescent="0.25">
      <c r="AI240" s="8" t="s">
        <v>148</v>
      </c>
      <c r="AJ240" s="8" t="s">
        <v>585</v>
      </c>
      <c r="AK240" s="8" t="str">
        <f>IF($C$6=AI240,MAX($AK$1:AK239)+1,"n/a")</f>
        <v>n/a</v>
      </c>
      <c r="AL240" s="8" t="s">
        <v>586</v>
      </c>
      <c r="AM240" s="131">
        <v>630901</v>
      </c>
      <c r="AN240" s="131">
        <v>753278</v>
      </c>
    </row>
    <row r="241" spans="35:40" hidden="1" x14ac:dyDescent="0.25">
      <c r="AI241" s="8" t="s">
        <v>148</v>
      </c>
      <c r="AJ241" s="8" t="s">
        <v>587</v>
      </c>
      <c r="AK241" s="8" t="str">
        <f>IF($C$6=AI241,MAX($AK$1:AK240)+1,"n/a")</f>
        <v>n/a</v>
      </c>
      <c r="AL241" s="8" t="s">
        <v>588</v>
      </c>
      <c r="AM241" s="131">
        <v>0</v>
      </c>
      <c r="AN241" s="131">
        <v>0</v>
      </c>
    </row>
    <row r="242" spans="35:40" hidden="1" x14ac:dyDescent="0.25">
      <c r="AI242" s="8" t="s">
        <v>148</v>
      </c>
      <c r="AJ242" s="8" t="s">
        <v>589</v>
      </c>
      <c r="AK242" s="8" t="str">
        <f>IF($C$6=AI242,MAX($AK$1:AK241)+1,"n/a")</f>
        <v>n/a</v>
      </c>
      <c r="AL242" s="8" t="s">
        <v>590</v>
      </c>
      <c r="AM242" s="131">
        <v>3029176</v>
      </c>
      <c r="AN242" s="131">
        <v>3048819</v>
      </c>
    </row>
    <row r="243" spans="35:40" hidden="1" x14ac:dyDescent="0.25">
      <c r="AI243" s="8" t="s">
        <v>148</v>
      </c>
      <c r="AJ243" s="8" t="s">
        <v>591</v>
      </c>
      <c r="AK243" s="8" t="str">
        <f>IF($C$6=AI243,MAX($AK$1:AK242)+1,"n/a")</f>
        <v>n/a</v>
      </c>
      <c r="AL243" s="8" t="s">
        <v>592</v>
      </c>
      <c r="AM243" s="131">
        <v>2012884</v>
      </c>
      <c r="AN243" s="131">
        <v>2249306</v>
      </c>
    </row>
    <row r="244" spans="35:40" hidden="1" x14ac:dyDescent="0.25">
      <c r="AI244" s="8" t="s">
        <v>148</v>
      </c>
      <c r="AJ244" s="8" t="s">
        <v>593</v>
      </c>
      <c r="AK244" s="8" t="str">
        <f>IF($C$6=AI244,MAX($AK$1:AK243)+1,"n/a")</f>
        <v>n/a</v>
      </c>
      <c r="AL244" s="8" t="s">
        <v>594</v>
      </c>
      <c r="AM244" s="131">
        <v>919200</v>
      </c>
      <c r="AN244" s="131">
        <v>1212665</v>
      </c>
    </row>
    <row r="245" spans="35:40" hidden="1" x14ac:dyDescent="0.25">
      <c r="AI245" s="8" t="s">
        <v>148</v>
      </c>
      <c r="AJ245" s="8" t="s">
        <v>595</v>
      </c>
      <c r="AK245" s="8" t="str">
        <f>IF($C$6=AI245,MAX($AK$1:AK244)+1,"n/a")</f>
        <v>n/a</v>
      </c>
      <c r="AL245" s="8" t="s">
        <v>596</v>
      </c>
      <c r="AM245" s="131">
        <v>942198</v>
      </c>
      <c r="AN245" s="131">
        <v>350463</v>
      </c>
    </row>
    <row r="246" spans="35:40" hidden="1" x14ac:dyDescent="0.25">
      <c r="AI246" s="8" t="s">
        <v>151</v>
      </c>
      <c r="AJ246" s="8" t="s">
        <v>597</v>
      </c>
      <c r="AK246" s="8" t="str">
        <f>IF($C$6=AI246,MAX($AK$1:AK245)+1,"n/a")</f>
        <v>n/a</v>
      </c>
      <c r="AL246" s="8" t="s">
        <v>196</v>
      </c>
      <c r="AM246" s="131">
        <v>1421453</v>
      </c>
      <c r="AN246" s="131">
        <v>1455875</v>
      </c>
    </row>
    <row r="247" spans="35:40" hidden="1" x14ac:dyDescent="0.25">
      <c r="AI247" s="8" t="s">
        <v>151</v>
      </c>
      <c r="AJ247" s="8" t="s">
        <v>598</v>
      </c>
      <c r="AK247" s="8" t="str">
        <f>IF($C$6=AI247,MAX($AK$1:AK246)+1,"n/a")</f>
        <v>n/a</v>
      </c>
      <c r="AL247" s="8" t="s">
        <v>205</v>
      </c>
      <c r="AM247" s="131">
        <v>0</v>
      </c>
      <c r="AN247" s="131">
        <v>0</v>
      </c>
    </row>
    <row r="248" spans="35:40" hidden="1" x14ac:dyDescent="0.25">
      <c r="AI248" s="8" t="s">
        <v>151</v>
      </c>
      <c r="AJ248" s="8" t="s">
        <v>599</v>
      </c>
      <c r="AK248" s="8" t="str">
        <f>IF($C$6=AI248,MAX($AK$1:AK247)+1,"n/a")</f>
        <v>n/a</v>
      </c>
      <c r="AL248" s="8" t="s">
        <v>600</v>
      </c>
      <c r="AM248" s="131">
        <v>6722</v>
      </c>
      <c r="AN248" s="131">
        <v>6722</v>
      </c>
    </row>
    <row r="249" spans="35:40" hidden="1" x14ac:dyDescent="0.25">
      <c r="AI249" s="8" t="s">
        <v>151</v>
      </c>
      <c r="AJ249" s="8" t="s">
        <v>601</v>
      </c>
      <c r="AK249" s="8" t="str">
        <f>IF($C$6=AI249,MAX($AK$1:AK248)+1,"n/a")</f>
        <v>n/a</v>
      </c>
      <c r="AL249" s="8" t="s">
        <v>602</v>
      </c>
      <c r="AM249" s="131">
        <v>2880462</v>
      </c>
      <c r="AN249" s="131">
        <v>2940533</v>
      </c>
    </row>
    <row r="250" spans="35:40" hidden="1" x14ac:dyDescent="0.25">
      <c r="AI250" s="8" t="s">
        <v>151</v>
      </c>
      <c r="AJ250" s="8" t="s">
        <v>603</v>
      </c>
      <c r="AK250" s="8" t="str">
        <f>IF($C$6=AI250,MAX($AK$1:AK249)+1,"n/a")</f>
        <v>n/a</v>
      </c>
      <c r="AL250" s="8" t="s">
        <v>604</v>
      </c>
      <c r="AM250" s="131">
        <v>0</v>
      </c>
      <c r="AN250" s="131">
        <v>0</v>
      </c>
    </row>
    <row r="251" spans="35:40" hidden="1" x14ac:dyDescent="0.25">
      <c r="AI251" s="8" t="s">
        <v>155</v>
      </c>
      <c r="AJ251" s="8" t="s">
        <v>605</v>
      </c>
      <c r="AK251" s="8" t="str">
        <f>IF($C$6=AI251,MAX($AK$1:AK250)+1,"n/a")</f>
        <v>n/a</v>
      </c>
      <c r="AL251" s="8" t="s">
        <v>606</v>
      </c>
      <c r="AM251" s="131">
        <v>0</v>
      </c>
      <c r="AN251" s="131">
        <v>0</v>
      </c>
    </row>
    <row r="252" spans="35:40" hidden="1" x14ac:dyDescent="0.25">
      <c r="AI252" s="8" t="s">
        <v>155</v>
      </c>
      <c r="AJ252" s="8" t="s">
        <v>607</v>
      </c>
      <c r="AK252" s="8" t="str">
        <f>IF($C$6=AI252,MAX($AK$1:AK251)+1,"n/a")</f>
        <v>n/a</v>
      </c>
      <c r="AL252" s="8" t="s">
        <v>608</v>
      </c>
      <c r="AM252" s="131">
        <v>34711</v>
      </c>
      <c r="AN252" s="131">
        <v>34711</v>
      </c>
    </row>
    <row r="253" spans="35:40" hidden="1" x14ac:dyDescent="0.25">
      <c r="AI253" s="8" t="s">
        <v>155</v>
      </c>
      <c r="AJ253" s="8" t="s">
        <v>609</v>
      </c>
      <c r="AK253" s="8" t="str">
        <f>IF($C$6=AI253,MAX($AK$1:AK252)+1,"n/a")</f>
        <v>n/a</v>
      </c>
      <c r="AL253" s="8" t="s">
        <v>610</v>
      </c>
      <c r="AM253" s="131">
        <v>252579</v>
      </c>
      <c r="AN253" s="131">
        <v>252579</v>
      </c>
    </row>
    <row r="254" spans="35:40" hidden="1" x14ac:dyDescent="0.25">
      <c r="AI254" s="8" t="s">
        <v>155</v>
      </c>
      <c r="AJ254" s="8" t="s">
        <v>611</v>
      </c>
      <c r="AK254" s="8" t="str">
        <f>IF($C$6=AI254,MAX($AK$1:AK253)+1,"n/a")</f>
        <v>n/a</v>
      </c>
      <c r="AL254" s="8" t="s">
        <v>612</v>
      </c>
      <c r="AM254" s="131">
        <v>35139</v>
      </c>
      <c r="AN254" s="131">
        <v>35139</v>
      </c>
    </row>
    <row r="255" spans="35:40" hidden="1" x14ac:dyDescent="0.25">
      <c r="AI255" s="8" t="s">
        <v>155</v>
      </c>
      <c r="AJ255" s="8" t="s">
        <v>613</v>
      </c>
      <c r="AK255" s="8" t="str">
        <f>IF($C$6=AI255,MAX($AK$1:AK254)+1,"n/a")</f>
        <v>n/a</v>
      </c>
      <c r="AL255" s="8" t="s">
        <v>614</v>
      </c>
      <c r="AM255" s="131">
        <v>0</v>
      </c>
      <c r="AN255" s="131">
        <v>0</v>
      </c>
    </row>
    <row r="256" spans="35:40" hidden="1" x14ac:dyDescent="0.25">
      <c r="AI256" s="8" t="s">
        <v>155</v>
      </c>
      <c r="AJ256" s="8" t="s">
        <v>615</v>
      </c>
      <c r="AK256" s="8" t="str">
        <f>IF($C$6=AI256,MAX($AK$1:AK255)+1,"n/a")</f>
        <v>n/a</v>
      </c>
      <c r="AL256" s="8" t="s">
        <v>616</v>
      </c>
      <c r="AM256" s="131">
        <v>0</v>
      </c>
      <c r="AN256" s="131">
        <v>0</v>
      </c>
    </row>
    <row r="257" spans="35:40" hidden="1" x14ac:dyDescent="0.25">
      <c r="AI257" s="8" t="s">
        <v>155</v>
      </c>
      <c r="AJ257" s="8" t="s">
        <v>617</v>
      </c>
      <c r="AK257" s="8" t="str">
        <f>IF($C$6=AI257,MAX($AK$1:AK256)+1,"n/a")</f>
        <v>n/a</v>
      </c>
      <c r="AL257" s="8" t="s">
        <v>618</v>
      </c>
      <c r="AM257" s="131">
        <v>750000</v>
      </c>
      <c r="AN257" s="131">
        <v>773016</v>
      </c>
    </row>
    <row r="258" spans="35:40" hidden="1" x14ac:dyDescent="0.25">
      <c r="AI258" s="8" t="s">
        <v>158</v>
      </c>
      <c r="AJ258" s="8" t="s">
        <v>619</v>
      </c>
      <c r="AK258" s="8" t="str">
        <f>IF($C$6=AI258,MAX($AK$1:AK257)+1,"n/a")</f>
        <v>n/a</v>
      </c>
      <c r="AL258" s="8" t="s">
        <v>620</v>
      </c>
      <c r="AM258" s="131">
        <v>9518638</v>
      </c>
      <c r="AN258" s="131">
        <v>9565330</v>
      </c>
    </row>
    <row r="259" spans="35:40" hidden="1" x14ac:dyDescent="0.25">
      <c r="AI259" s="8" t="s">
        <v>158</v>
      </c>
      <c r="AJ259" s="8" t="s">
        <v>621</v>
      </c>
      <c r="AK259" s="8" t="str">
        <f>IF($C$6=AI259,MAX($AK$1:AK258)+1,"n/a")</f>
        <v>n/a</v>
      </c>
      <c r="AL259" s="8" t="s">
        <v>622</v>
      </c>
      <c r="AM259" s="131">
        <v>558567</v>
      </c>
      <c r="AN259" s="131">
        <v>562567</v>
      </c>
    </row>
    <row r="260" spans="35:40" hidden="1" x14ac:dyDescent="0.25">
      <c r="AI260" s="8" t="s">
        <v>158</v>
      </c>
      <c r="AJ260" s="8" t="s">
        <v>623</v>
      </c>
      <c r="AK260" s="8" t="str">
        <f>IF($C$6=AI260,MAX($AK$1:AK259)+1,"n/a")</f>
        <v>n/a</v>
      </c>
      <c r="AL260" s="8" t="s">
        <v>624</v>
      </c>
      <c r="AM260" s="131">
        <v>528102</v>
      </c>
      <c r="AN260" s="131">
        <v>411834</v>
      </c>
    </row>
    <row r="261" spans="35:40" hidden="1" x14ac:dyDescent="0.25">
      <c r="AI261" s="8" t="s">
        <v>158</v>
      </c>
      <c r="AJ261" s="8" t="s">
        <v>625</v>
      </c>
      <c r="AK261" s="8" t="str">
        <f>IF($C$6=AI261,MAX($AK$1:AK260)+1,"n/a")</f>
        <v>n/a</v>
      </c>
      <c r="AL261" s="8" t="s">
        <v>626</v>
      </c>
      <c r="AM261" s="131">
        <v>35000</v>
      </c>
      <c r="AN261" s="131">
        <v>125237</v>
      </c>
    </row>
    <row r="262" spans="35:40" hidden="1" x14ac:dyDescent="0.25">
      <c r="AI262" s="8" t="s">
        <v>158</v>
      </c>
      <c r="AJ262" s="8" t="s">
        <v>627</v>
      </c>
      <c r="AK262" s="8" t="str">
        <f>IF($C$6=AI262,MAX($AK$1:AK261)+1,"n/a")</f>
        <v>n/a</v>
      </c>
      <c r="AL262" s="8" t="s">
        <v>628</v>
      </c>
      <c r="AM262" s="131">
        <v>2961851</v>
      </c>
      <c r="AN262" s="131">
        <v>2999462</v>
      </c>
    </row>
    <row r="263" spans="35:40" hidden="1" x14ac:dyDescent="0.25">
      <c r="AI263" s="8" t="s">
        <v>161</v>
      </c>
      <c r="AJ263" s="8" t="s">
        <v>629</v>
      </c>
      <c r="AK263" s="8" t="str">
        <f>IF($C$6=AI263,MAX($AK$1:AK262)+1,"n/a")</f>
        <v>n/a</v>
      </c>
      <c r="AL263" s="8" t="s">
        <v>630</v>
      </c>
      <c r="AM263" s="131">
        <v>218904</v>
      </c>
      <c r="AN263" s="131">
        <v>336923</v>
      </c>
    </row>
    <row r="264" spans="35:40" hidden="1" x14ac:dyDescent="0.25">
      <c r="AI264" s="8" t="s">
        <v>161</v>
      </c>
      <c r="AJ264" s="8" t="s">
        <v>631</v>
      </c>
      <c r="AK264" s="8" t="str">
        <f>IF($C$6=AI264,MAX($AK$1:AK263)+1,"n/a")</f>
        <v>n/a</v>
      </c>
      <c r="AL264" s="8" t="s">
        <v>632</v>
      </c>
      <c r="AM264" s="131">
        <v>1489345</v>
      </c>
      <c r="AN264" s="131">
        <v>1489345</v>
      </c>
    </row>
    <row r="265" spans="35:40" hidden="1" x14ac:dyDescent="0.25">
      <c r="AI265" s="8" t="s">
        <v>161</v>
      </c>
      <c r="AJ265" s="8" t="s">
        <v>633</v>
      </c>
      <c r="AK265" s="8" t="str">
        <f>IF($C$6=AI265,MAX($AK$1:AK264)+1,"n/a")</f>
        <v>n/a</v>
      </c>
      <c r="AL265" s="8" t="s">
        <v>634</v>
      </c>
      <c r="AM265" s="131">
        <v>988775</v>
      </c>
      <c r="AN265" s="131">
        <v>988775</v>
      </c>
    </row>
    <row r="266" spans="35:40" hidden="1" x14ac:dyDescent="0.25">
      <c r="AI266" s="8" t="s">
        <v>161</v>
      </c>
      <c r="AJ266" s="8" t="s">
        <v>635</v>
      </c>
      <c r="AK266" s="8" t="str">
        <f>IF($C$6=AI266,MAX($AK$1:AK265)+1,"n/a")</f>
        <v>n/a</v>
      </c>
      <c r="AL266" s="8" t="s">
        <v>636</v>
      </c>
      <c r="AM266" s="131">
        <v>1355057</v>
      </c>
      <c r="AN266" s="131">
        <v>1355057</v>
      </c>
    </row>
    <row r="267" spans="35:40" hidden="1" x14ac:dyDescent="0.25">
      <c r="AI267" s="8" t="s">
        <v>161</v>
      </c>
      <c r="AJ267" s="8" t="s">
        <v>637</v>
      </c>
      <c r="AK267" s="8" t="str">
        <f>IF($C$6=AI267,MAX($AK$1:AK266)+1,"n/a")</f>
        <v>n/a</v>
      </c>
      <c r="AL267" s="8" t="s">
        <v>638</v>
      </c>
      <c r="AM267" s="131">
        <v>540527</v>
      </c>
      <c r="AN267" s="131">
        <v>540527</v>
      </c>
    </row>
    <row r="268" spans="35:40" hidden="1" x14ac:dyDescent="0.25">
      <c r="AI268" s="8" t="s">
        <v>161</v>
      </c>
      <c r="AJ268" s="8" t="s">
        <v>639</v>
      </c>
      <c r="AK268" s="8" t="str">
        <f>IF($C$6=AI268,MAX($AK$1:AK267)+1,"n/a")</f>
        <v>n/a</v>
      </c>
      <c r="AL268" s="8" t="s">
        <v>256</v>
      </c>
      <c r="AM268" s="131">
        <v>295464</v>
      </c>
      <c r="AN268" s="131">
        <v>295464</v>
      </c>
    </row>
    <row r="269" spans="35:40" hidden="1" x14ac:dyDescent="0.25">
      <c r="AI269" s="8" t="s">
        <v>161</v>
      </c>
      <c r="AJ269" s="8" t="s">
        <v>640</v>
      </c>
      <c r="AK269" s="8" t="str">
        <f>IF($C$6=AI269,MAX($AK$1:AK268)+1,"n/a")</f>
        <v>n/a</v>
      </c>
      <c r="AL269" s="8" t="s">
        <v>641</v>
      </c>
      <c r="AM269" s="131">
        <v>2845548</v>
      </c>
      <c r="AN269" s="131">
        <v>2845548</v>
      </c>
    </row>
    <row r="270" spans="35:40" hidden="1" x14ac:dyDescent="0.25">
      <c r="AI270" s="8" t="s">
        <v>161</v>
      </c>
      <c r="AJ270" s="8" t="s">
        <v>642</v>
      </c>
      <c r="AK270" s="8" t="str">
        <f>IF($C$6=AI270,MAX($AK$1:AK269)+1,"n/a")</f>
        <v>n/a</v>
      </c>
      <c r="AL270" s="8" t="s">
        <v>643</v>
      </c>
      <c r="AM270" s="131">
        <v>0</v>
      </c>
      <c r="AN270" s="131">
        <v>0</v>
      </c>
    </row>
    <row r="271" spans="35:40" hidden="1" x14ac:dyDescent="0.25">
      <c r="AI271" s="8" t="s">
        <v>164</v>
      </c>
      <c r="AJ271" s="8" t="s">
        <v>644</v>
      </c>
      <c r="AK271" s="8" t="str">
        <f>IF($C$6=AI271,MAX($AK$1:AK270)+1,"n/a")</f>
        <v>n/a</v>
      </c>
      <c r="AL271" s="8" t="s">
        <v>645</v>
      </c>
      <c r="AM271" s="131">
        <v>528580</v>
      </c>
      <c r="AN271" s="131">
        <v>528580</v>
      </c>
    </row>
    <row r="272" spans="35:40" hidden="1" x14ac:dyDescent="0.25">
      <c r="AI272" s="8" t="s">
        <v>164</v>
      </c>
      <c r="AJ272" s="8" t="s">
        <v>646</v>
      </c>
      <c r="AK272" s="8" t="str">
        <f>IF($C$6=AI272,MAX($AK$1:AK271)+1,"n/a")</f>
        <v>n/a</v>
      </c>
      <c r="AL272" s="8" t="s">
        <v>647</v>
      </c>
      <c r="AM272" s="131">
        <v>324311</v>
      </c>
      <c r="AN272" s="131">
        <v>324311</v>
      </c>
    </row>
    <row r="273" spans="35:40" hidden="1" x14ac:dyDescent="0.25">
      <c r="AI273" s="8" t="s">
        <v>164</v>
      </c>
      <c r="AJ273" s="8" t="s">
        <v>648</v>
      </c>
      <c r="AK273" s="8" t="str">
        <f>IF($C$6=AI273,MAX($AK$1:AK272)+1,"n/a")</f>
        <v>n/a</v>
      </c>
      <c r="AL273" s="8" t="s">
        <v>649</v>
      </c>
      <c r="AM273" s="131">
        <v>924470</v>
      </c>
      <c r="AN273" s="131">
        <v>924470</v>
      </c>
    </row>
    <row r="274" spans="35:40" hidden="1" x14ac:dyDescent="0.25">
      <c r="AI274" s="8" t="s">
        <v>164</v>
      </c>
      <c r="AJ274" s="8" t="s">
        <v>650</v>
      </c>
      <c r="AK274" s="8" t="str">
        <f>IF($C$6=AI274,MAX($AK$1:AK273)+1,"n/a")</f>
        <v>n/a</v>
      </c>
      <c r="AL274" s="8" t="s">
        <v>651</v>
      </c>
      <c r="AM274" s="131">
        <v>6784521</v>
      </c>
      <c r="AN274" s="131">
        <v>6784521</v>
      </c>
    </row>
    <row r="275" spans="35:40" hidden="1" x14ac:dyDescent="0.25">
      <c r="AI275" s="8" t="s">
        <v>164</v>
      </c>
      <c r="AJ275" s="8" t="s">
        <v>652</v>
      </c>
      <c r="AK275" s="8" t="str">
        <f>IF($C$6=AI275,MAX($AK$1:AK274)+1,"n/a")</f>
        <v>n/a</v>
      </c>
      <c r="AL275" s="8" t="s">
        <v>653</v>
      </c>
      <c r="AM275" s="131">
        <v>961771</v>
      </c>
      <c r="AN275" s="131">
        <v>1053736</v>
      </c>
    </row>
    <row r="276" spans="35:40" hidden="1" x14ac:dyDescent="0.25">
      <c r="AI276" s="8" t="s">
        <v>164</v>
      </c>
      <c r="AJ276" s="8" t="s">
        <v>654</v>
      </c>
      <c r="AK276" s="8" t="str">
        <f>IF($C$6=AI276,MAX($AK$1:AK275)+1,"n/a")</f>
        <v>n/a</v>
      </c>
      <c r="AL276" s="8" t="s">
        <v>655</v>
      </c>
      <c r="AM276" s="131">
        <v>0</v>
      </c>
      <c r="AN276" s="131">
        <v>0</v>
      </c>
    </row>
    <row r="277" spans="35:40" hidden="1" x14ac:dyDescent="0.25">
      <c r="AI277" s="8" t="s">
        <v>164</v>
      </c>
      <c r="AJ277" s="8" t="s">
        <v>656</v>
      </c>
      <c r="AK277" s="8" t="str">
        <f>IF($C$6=AI277,MAX($AK$1:AK276)+1,"n/a")</f>
        <v>n/a</v>
      </c>
      <c r="AL277" s="8" t="s">
        <v>657</v>
      </c>
      <c r="AM277" s="131">
        <v>345876</v>
      </c>
      <c r="AN277" s="131">
        <v>345876</v>
      </c>
    </row>
    <row r="278" spans="35:40" hidden="1" x14ac:dyDescent="0.25">
      <c r="AI278" s="8" t="s">
        <v>167</v>
      </c>
      <c r="AJ278" s="8" t="s">
        <v>658</v>
      </c>
      <c r="AK278" s="8" t="str">
        <f>IF($C$6=AI278,MAX($AK$1:AK277)+1,"n/a")</f>
        <v>n/a</v>
      </c>
      <c r="AL278" s="8" t="s">
        <v>659</v>
      </c>
      <c r="AM278" s="131">
        <v>2752360</v>
      </c>
      <c r="AN278" s="131">
        <v>2823332</v>
      </c>
    </row>
    <row r="279" spans="35:40" hidden="1" x14ac:dyDescent="0.25">
      <c r="AI279" s="8" t="s">
        <v>167</v>
      </c>
      <c r="AJ279" s="8" t="s">
        <v>660</v>
      </c>
      <c r="AK279" s="8" t="str">
        <f>IF($C$6=AI279,MAX($AK$1:AK278)+1,"n/a")</f>
        <v>n/a</v>
      </c>
      <c r="AL279" s="8" t="s">
        <v>661</v>
      </c>
      <c r="AM279" s="131">
        <v>1580628</v>
      </c>
      <c r="AN279" s="131">
        <v>1621739</v>
      </c>
    </row>
    <row r="280" spans="35:40" hidden="1" x14ac:dyDescent="0.25">
      <c r="AI280" s="8" t="s">
        <v>170</v>
      </c>
      <c r="AJ280" s="8" t="s">
        <v>662</v>
      </c>
      <c r="AK280" s="8" t="str">
        <f>IF($C$6=AI280,MAX($AK$1:AK279)+1,"n/a")</f>
        <v>n/a</v>
      </c>
      <c r="AL280" s="8" t="s">
        <v>663</v>
      </c>
      <c r="AM280" s="131">
        <v>3158985</v>
      </c>
      <c r="AN280" s="131">
        <v>3298559</v>
      </c>
    </row>
    <row r="281" spans="35:40" hidden="1" x14ac:dyDescent="0.25">
      <c r="AI281" s="8" t="s">
        <v>170</v>
      </c>
      <c r="AJ281" s="8" t="s">
        <v>664</v>
      </c>
      <c r="AK281" s="8" t="str">
        <f>IF($C$6=AI281,MAX($AK$1:AK280)+1,"n/a")</f>
        <v>n/a</v>
      </c>
      <c r="AL281" s="8" t="s">
        <v>665</v>
      </c>
      <c r="AM281" s="131">
        <v>396950</v>
      </c>
      <c r="AN281" s="131">
        <v>366500</v>
      </c>
    </row>
    <row r="282" spans="35:40" hidden="1" x14ac:dyDescent="0.25">
      <c r="AI282" s="8" t="s">
        <v>173</v>
      </c>
      <c r="AJ282" s="8" t="s">
        <v>666</v>
      </c>
      <c r="AK282" s="8" t="str">
        <f>IF($C$6=AI282,MAX($AK$1:AK281)+1,"n/a")</f>
        <v>n/a</v>
      </c>
      <c r="AL282" s="8" t="s">
        <v>667</v>
      </c>
      <c r="AM282" s="131">
        <v>49250</v>
      </c>
      <c r="AN282" s="131">
        <v>49250</v>
      </c>
    </row>
    <row r="283" spans="35:40" hidden="1" x14ac:dyDescent="0.25">
      <c r="AI283" s="8" t="s">
        <v>173</v>
      </c>
      <c r="AJ283" s="8" t="s">
        <v>668</v>
      </c>
      <c r="AK283" s="8" t="str">
        <f>IF($C$6=AI283,MAX($AK$1:AK282)+1,"n/a")</f>
        <v>n/a</v>
      </c>
      <c r="AL283" s="8" t="s">
        <v>669</v>
      </c>
      <c r="AM283" s="131">
        <v>1341890</v>
      </c>
      <c r="AN283" s="131">
        <v>1341890</v>
      </c>
    </row>
    <row r="284" spans="35:40" hidden="1" x14ac:dyDescent="0.25">
      <c r="AI284" s="8" t="s">
        <v>173</v>
      </c>
      <c r="AJ284" s="8" t="s">
        <v>670</v>
      </c>
      <c r="AK284" s="8" t="str">
        <f>IF($C$6=AI284,MAX($AK$1:AK283)+1,"n/a")</f>
        <v>n/a</v>
      </c>
      <c r="AL284" s="8" t="s">
        <v>671</v>
      </c>
      <c r="AM284" s="131">
        <v>1258426</v>
      </c>
      <c r="AN284" s="131">
        <v>1258426</v>
      </c>
    </row>
    <row r="285" spans="35:40" hidden="1" x14ac:dyDescent="0.25">
      <c r="AI285" s="8" t="s">
        <v>173</v>
      </c>
      <c r="AJ285" s="8" t="s">
        <v>672</v>
      </c>
      <c r="AK285" s="8" t="str">
        <f>IF($C$6=AI285,MAX($AK$1:AK284)+1,"n/a")</f>
        <v>n/a</v>
      </c>
      <c r="AL285" s="8" t="s">
        <v>673</v>
      </c>
      <c r="AM285" s="131">
        <v>77750</v>
      </c>
      <c r="AN285" s="131">
        <v>77750</v>
      </c>
    </row>
    <row r="286" spans="35:40" hidden="1" x14ac:dyDescent="0.25">
      <c r="AI286" s="8" t="s">
        <v>173</v>
      </c>
      <c r="AJ286" s="8" t="s">
        <v>674</v>
      </c>
      <c r="AK286" s="8" t="str">
        <f>IF($C$6=AI286,MAX($AK$1:AK285)+1,"n/a")</f>
        <v>n/a</v>
      </c>
      <c r="AL286" s="8" t="s">
        <v>675</v>
      </c>
      <c r="AM286" s="131">
        <v>49250</v>
      </c>
      <c r="AN286" s="131">
        <v>49250</v>
      </c>
    </row>
    <row r="287" spans="35:40" hidden="1" x14ac:dyDescent="0.25">
      <c r="AI287" s="8" t="s">
        <v>173</v>
      </c>
      <c r="AJ287" s="8" t="s">
        <v>676</v>
      </c>
      <c r="AK287" s="8" t="str">
        <f>IF($C$6=AI287,MAX($AK$1:AK286)+1,"n/a")</f>
        <v>n/a</v>
      </c>
      <c r="AL287" s="8" t="s">
        <v>677</v>
      </c>
      <c r="AM287" s="131">
        <v>1528196</v>
      </c>
      <c r="AN287" s="131">
        <v>1625511</v>
      </c>
    </row>
    <row r="288" spans="35:40" hidden="1" x14ac:dyDescent="0.25">
      <c r="AI288" s="8" t="s">
        <v>173</v>
      </c>
      <c r="AJ288" s="8" t="s">
        <v>678</v>
      </c>
      <c r="AK288" s="8" t="str">
        <f>IF($C$6=AI288,MAX($AK$1:AK287)+1,"n/a")</f>
        <v>n/a</v>
      </c>
      <c r="AL288" s="8" t="s">
        <v>679</v>
      </c>
      <c r="AM288" s="131">
        <v>3030376</v>
      </c>
      <c r="AN288" s="131">
        <v>3030376</v>
      </c>
    </row>
    <row r="289" spans="35:40" hidden="1" x14ac:dyDescent="0.25">
      <c r="AI289" s="8" t="s">
        <v>173</v>
      </c>
      <c r="AJ289" s="8" t="s">
        <v>680</v>
      </c>
      <c r="AK289" s="8" t="str">
        <f>IF($C$6=AI289,MAX($AK$1:AK288)+1,"n/a")</f>
        <v>n/a</v>
      </c>
      <c r="AL289" s="8" t="s">
        <v>681</v>
      </c>
      <c r="AM289" s="131">
        <v>507790</v>
      </c>
      <c r="AN289" s="131">
        <v>507790</v>
      </c>
    </row>
    <row r="290" spans="35:40" hidden="1" x14ac:dyDescent="0.25">
      <c r="AI290" s="8" t="s">
        <v>176</v>
      </c>
      <c r="AJ290" s="8" t="s">
        <v>682</v>
      </c>
      <c r="AK290" s="8" t="str">
        <f>IF($C$6=AI290,MAX($AK$1:AK289)+1,"n/a")</f>
        <v>n/a</v>
      </c>
      <c r="AL290" s="8" t="s">
        <v>683</v>
      </c>
      <c r="AM290" s="131">
        <v>3130433</v>
      </c>
      <c r="AN290" s="131">
        <v>3183518</v>
      </c>
    </row>
    <row r="291" spans="35:40" hidden="1" x14ac:dyDescent="0.25">
      <c r="AI291" s="8" t="s">
        <v>176</v>
      </c>
      <c r="AJ291" s="8" t="s">
        <v>684</v>
      </c>
      <c r="AK291" s="8" t="str">
        <f>IF($C$6=AI291,MAX($AK$1:AK290)+1,"n/a")</f>
        <v>n/a</v>
      </c>
      <c r="AL291" s="8" t="s">
        <v>685</v>
      </c>
      <c r="AM291" s="131">
        <v>6245614</v>
      </c>
      <c r="AN291" s="131">
        <v>6298697</v>
      </c>
    </row>
    <row r="292" spans="35:40" hidden="1" x14ac:dyDescent="0.25">
      <c r="AI292" s="8" t="s">
        <v>176</v>
      </c>
      <c r="AJ292" s="8" t="s">
        <v>686</v>
      </c>
      <c r="AK292" s="8" t="str">
        <f>IF($C$6=AI292,MAX($AK$1:AK291)+1,"n/a")</f>
        <v>n/a</v>
      </c>
      <c r="AL292" s="8" t="s">
        <v>687</v>
      </c>
      <c r="AM292" s="131">
        <v>2445865</v>
      </c>
      <c r="AN292" s="131">
        <v>2498950</v>
      </c>
    </row>
    <row r="293" spans="35:40" hidden="1" x14ac:dyDescent="0.25">
      <c r="AI293" s="8" t="s">
        <v>176</v>
      </c>
      <c r="AJ293" s="8" t="s">
        <v>688</v>
      </c>
      <c r="AK293" s="8" t="str">
        <f>IF($C$6=AI293,MAX($AK$1:AK292)+1,"n/a")</f>
        <v>n/a</v>
      </c>
      <c r="AL293" s="8" t="s">
        <v>689</v>
      </c>
      <c r="AM293" s="131">
        <v>715157</v>
      </c>
      <c r="AN293" s="131">
        <v>768242</v>
      </c>
    </row>
    <row r="294" spans="35:40" hidden="1" x14ac:dyDescent="0.25">
      <c r="AI294" s="8" t="s">
        <v>176</v>
      </c>
      <c r="AJ294" s="8" t="s">
        <v>690</v>
      </c>
      <c r="AK294" s="8" t="str">
        <f>IF($C$6=AI294,MAX($AK$1:AK293)+1,"n/a")</f>
        <v>n/a</v>
      </c>
      <c r="AL294" s="8" t="s">
        <v>691</v>
      </c>
      <c r="AM294" s="131">
        <v>1640633</v>
      </c>
      <c r="AN294" s="131">
        <v>1490633</v>
      </c>
    </row>
    <row r="295" spans="35:40" hidden="1" x14ac:dyDescent="0.25">
      <c r="AI295" s="8" t="s">
        <v>176</v>
      </c>
      <c r="AJ295" s="8" t="s">
        <v>692</v>
      </c>
      <c r="AK295" s="8" t="str">
        <f>IF($C$6=AI295,MAX($AK$1:AK294)+1,"n/a")</f>
        <v>n/a</v>
      </c>
      <c r="AL295" s="8" t="s">
        <v>693</v>
      </c>
      <c r="AM295" s="131">
        <v>1731399</v>
      </c>
      <c r="AN295" s="131">
        <v>1859484</v>
      </c>
    </row>
    <row r="296" spans="35:40" hidden="1" x14ac:dyDescent="0.25">
      <c r="AI296" s="8" t="s">
        <v>176</v>
      </c>
      <c r="AJ296" s="8" t="s">
        <v>694</v>
      </c>
      <c r="AK296" s="8" t="str">
        <f>IF($C$6=AI296,MAX($AK$1:AK295)+1,"n/a")</f>
        <v>n/a</v>
      </c>
      <c r="AL296" s="8" t="s">
        <v>695</v>
      </c>
      <c r="AM296" s="131">
        <v>508745</v>
      </c>
      <c r="AN296" s="131">
        <v>458745</v>
      </c>
    </row>
    <row r="297" spans="35:40" hidden="1" x14ac:dyDescent="0.25">
      <c r="AI297" s="8" t="s">
        <v>179</v>
      </c>
      <c r="AJ297" s="8" t="s">
        <v>696</v>
      </c>
      <c r="AK297" s="8" t="str">
        <f>IF($C$6=AI297,MAX($AK$1:AK296)+1,"n/a")</f>
        <v>n/a</v>
      </c>
      <c r="AL297" s="8" t="s">
        <v>697</v>
      </c>
      <c r="AM297" s="131">
        <v>457289</v>
      </c>
      <c r="AN297" s="131">
        <v>463656</v>
      </c>
    </row>
    <row r="298" spans="35:40" hidden="1" x14ac:dyDescent="0.25">
      <c r="AI298" s="8" t="s">
        <v>179</v>
      </c>
      <c r="AJ298" s="8" t="s">
        <v>698</v>
      </c>
      <c r="AK298" s="8" t="str">
        <f>IF($C$6=AI298,MAX($AK$1:AK297)+1,"n/a")</f>
        <v>n/a</v>
      </c>
      <c r="AL298" s="8" t="s">
        <v>699</v>
      </c>
      <c r="AM298" s="131">
        <v>449770</v>
      </c>
      <c r="AN298" s="131">
        <v>456135</v>
      </c>
    </row>
    <row r="299" spans="35:40" hidden="1" x14ac:dyDescent="0.25">
      <c r="AI299" s="8" t="s">
        <v>179</v>
      </c>
      <c r="AJ299" s="8" t="s">
        <v>700</v>
      </c>
      <c r="AK299" s="8" t="str">
        <f>IF($C$6=AI299,MAX($AK$1:AK298)+1,"n/a")</f>
        <v>n/a</v>
      </c>
      <c r="AL299" s="8" t="s">
        <v>701</v>
      </c>
      <c r="AM299" s="131">
        <v>383769</v>
      </c>
      <c r="AN299" s="131">
        <v>388925</v>
      </c>
    </row>
    <row r="300" spans="35:40" hidden="1" x14ac:dyDescent="0.25">
      <c r="AI300" s="8" t="s">
        <v>179</v>
      </c>
      <c r="AJ300" s="8" t="s">
        <v>702</v>
      </c>
      <c r="AK300" s="8" t="str">
        <f>IF($C$6=AI300,MAX($AK$1:AK299)+1,"n/a")</f>
        <v>n/a</v>
      </c>
      <c r="AL300" s="8" t="s">
        <v>703</v>
      </c>
      <c r="AM300" s="131">
        <v>14877</v>
      </c>
      <c r="AN300" s="131">
        <v>21242</v>
      </c>
    </row>
    <row r="301" spans="35:40" hidden="1" x14ac:dyDescent="0.25">
      <c r="AI301" s="8" t="s">
        <v>182</v>
      </c>
      <c r="AJ301" s="8" t="s">
        <v>704</v>
      </c>
      <c r="AK301" s="8" t="str">
        <f>IF($C$6=AI301,MAX($AK$1:AK300)+1,"n/a")</f>
        <v>n/a</v>
      </c>
      <c r="AL301" s="8" t="s">
        <v>705</v>
      </c>
      <c r="AM301" s="131">
        <v>219273</v>
      </c>
      <c r="AN301" s="131">
        <v>259273</v>
      </c>
    </row>
    <row r="302" spans="35:40" hidden="1" x14ac:dyDescent="0.25">
      <c r="AI302" s="8" t="s">
        <v>182</v>
      </c>
      <c r="AJ302" s="8" t="s">
        <v>706</v>
      </c>
      <c r="AK302" s="8" t="str">
        <f>IF($C$6=AI302,MAX($AK$1:AK301)+1,"n/a")</f>
        <v>n/a</v>
      </c>
      <c r="AL302" s="8" t="s">
        <v>707</v>
      </c>
      <c r="AM302" s="131">
        <v>1298391</v>
      </c>
      <c r="AN302" s="131">
        <v>1338391</v>
      </c>
    </row>
    <row r="303" spans="35:40" hidden="1" x14ac:dyDescent="0.25">
      <c r="AI303" s="8" t="s">
        <v>182</v>
      </c>
      <c r="AJ303" s="8" t="s">
        <v>708</v>
      </c>
      <c r="AK303" s="8" t="str">
        <f>IF($C$6=AI303,MAX($AK$1:AK302)+1,"n/a")</f>
        <v>n/a</v>
      </c>
      <c r="AL303" s="8" t="s">
        <v>709</v>
      </c>
      <c r="AM303" s="131">
        <v>0</v>
      </c>
      <c r="AN303" s="131">
        <v>0</v>
      </c>
    </row>
    <row r="304" spans="35:40" hidden="1" x14ac:dyDescent="0.25">
      <c r="AI304" s="8" t="s">
        <v>182</v>
      </c>
      <c r="AJ304" s="8" t="s">
        <v>710</v>
      </c>
      <c r="AK304" s="8" t="str">
        <f>IF($C$6=AI304,MAX($AK$1:AK303)+1,"n/a")</f>
        <v>n/a</v>
      </c>
      <c r="AL304" s="8" t="s">
        <v>711</v>
      </c>
      <c r="AM304" s="131">
        <v>363580</v>
      </c>
      <c r="AN304" s="131">
        <v>483580</v>
      </c>
    </row>
    <row r="305" spans="35:40" hidden="1" x14ac:dyDescent="0.25">
      <c r="AI305" s="8" t="s">
        <v>182</v>
      </c>
      <c r="AJ305" s="8" t="s">
        <v>712</v>
      </c>
      <c r="AK305" s="8" t="str">
        <f>IF($C$6=AI305,MAX($AK$1:AK304)+1,"n/a")</f>
        <v>n/a</v>
      </c>
      <c r="AL305" s="8" t="s">
        <v>713</v>
      </c>
      <c r="AM305" s="131">
        <v>0</v>
      </c>
      <c r="AN305" s="131">
        <v>0</v>
      </c>
    </row>
    <row r="306" spans="35:40" hidden="1" x14ac:dyDescent="0.25">
      <c r="AI306" s="8" t="s">
        <v>182</v>
      </c>
      <c r="AJ306" s="8" t="s">
        <v>714</v>
      </c>
      <c r="AK306" s="8" t="str">
        <f>IF($C$6=AI306,MAX($AK$1:AK305)+1,"n/a")</f>
        <v>n/a</v>
      </c>
      <c r="AL306" s="8" t="s">
        <v>715</v>
      </c>
      <c r="AM306" s="131">
        <v>4837160</v>
      </c>
      <c r="AN306" s="131">
        <v>4626023</v>
      </c>
    </row>
    <row r="307" spans="35:40" hidden="1" x14ac:dyDescent="0.25">
      <c r="AI307" s="8" t="s">
        <v>182</v>
      </c>
      <c r="AJ307" s="8" t="s">
        <v>716</v>
      </c>
      <c r="AK307" s="8" t="str">
        <f>IF($C$6=AI307,MAX($AK$1:AK306)+1,"n/a")</f>
        <v>n/a</v>
      </c>
      <c r="AL307" s="8" t="s">
        <v>717</v>
      </c>
      <c r="AM307" s="131">
        <v>1322621</v>
      </c>
      <c r="AN307" s="131">
        <v>1362621</v>
      </c>
    </row>
    <row r="308" spans="35:40" hidden="1" x14ac:dyDescent="0.25">
      <c r="AI308" s="8" t="s">
        <v>182</v>
      </c>
      <c r="AJ308" s="8" t="s">
        <v>718</v>
      </c>
      <c r="AK308" s="8" t="str">
        <f>IF($C$6=AI308,MAX($AK$1:AK307)+1,"n/a")</f>
        <v>n/a</v>
      </c>
      <c r="AL308" s="8" t="s">
        <v>719</v>
      </c>
      <c r="AM308" s="131">
        <v>1003398</v>
      </c>
      <c r="AN308" s="131">
        <v>1043398</v>
      </c>
    </row>
    <row r="309" spans="35:40" hidden="1" x14ac:dyDescent="0.25">
      <c r="AI309" s="8" t="s">
        <v>185</v>
      </c>
      <c r="AJ309" s="8" t="s">
        <v>720</v>
      </c>
      <c r="AK309" s="8" t="str">
        <f>IF($C$6=AI309,MAX($AK$1:AK308)+1,"n/a")</f>
        <v>n/a</v>
      </c>
      <c r="AL309" s="8" t="s">
        <v>721</v>
      </c>
      <c r="AM309" s="131">
        <v>0</v>
      </c>
      <c r="AN309" s="131">
        <v>0</v>
      </c>
    </row>
    <row r="310" spans="35:40" hidden="1" x14ac:dyDescent="0.25">
      <c r="AI310" s="8" t="s">
        <v>185</v>
      </c>
      <c r="AJ310" s="8" t="s">
        <v>722</v>
      </c>
      <c r="AK310" s="8" t="str">
        <f>IF($C$6=AI310,MAX($AK$1:AK309)+1,"n/a")</f>
        <v>n/a</v>
      </c>
      <c r="AL310" s="8" t="s">
        <v>723</v>
      </c>
      <c r="AM310" s="131">
        <v>750000</v>
      </c>
      <c r="AN310" s="131">
        <v>773016</v>
      </c>
    </row>
    <row r="311" spans="35:40" hidden="1" x14ac:dyDescent="0.25">
      <c r="AI311" s="8" t="s">
        <v>185</v>
      </c>
      <c r="AJ311" s="8" t="s">
        <v>724</v>
      </c>
      <c r="AK311" s="8" t="str">
        <f>IF($C$6=AI311,MAX($AK$1:AK310)+1,"n/a")</f>
        <v>n/a</v>
      </c>
      <c r="AL311" s="8" t="s">
        <v>725</v>
      </c>
      <c r="AM311" s="131">
        <v>0</v>
      </c>
      <c r="AN311" s="131">
        <v>0</v>
      </c>
    </row>
    <row r="312" spans="35:40" hidden="1" x14ac:dyDescent="0.25">
      <c r="AI312" s="8" t="s">
        <v>185</v>
      </c>
      <c r="AJ312" s="8" t="s">
        <v>726</v>
      </c>
      <c r="AK312" s="8" t="str">
        <f>IF($C$6=AI312,MAX($AK$1:AK311)+1,"n/a")</f>
        <v>n/a</v>
      </c>
      <c r="AL312" s="8" t="s">
        <v>727</v>
      </c>
      <c r="AM312" s="131">
        <v>0</v>
      </c>
      <c r="AN312" s="131">
        <v>0</v>
      </c>
    </row>
    <row r="313" spans="35:40" hidden="1" x14ac:dyDescent="0.25">
      <c r="AI313" s="8" t="s">
        <v>188</v>
      </c>
      <c r="AJ313" s="8" t="s">
        <v>728</v>
      </c>
      <c r="AK313" s="8" t="str">
        <f>IF($C$6=AI313,MAX($AK$1:AK312)+1,"n/a")</f>
        <v>n/a</v>
      </c>
      <c r="AL313" s="8" t="s">
        <v>729</v>
      </c>
      <c r="AM313" s="131">
        <v>375000</v>
      </c>
      <c r="AN313" s="131">
        <v>386508</v>
      </c>
    </row>
    <row r="314" spans="35:40" hidden="1" x14ac:dyDescent="0.25">
      <c r="AI314" s="8" t="s">
        <v>188</v>
      </c>
      <c r="AJ314" s="8" t="s">
        <v>730</v>
      </c>
      <c r="AK314" s="8" t="str">
        <f>IF($C$6=AI314,MAX($AK$1:AK313)+1,"n/a")</f>
        <v>n/a</v>
      </c>
      <c r="AL314" s="8" t="s">
        <v>731</v>
      </c>
      <c r="AM314" s="131">
        <v>829170</v>
      </c>
      <c r="AN314" s="131">
        <v>840678</v>
      </c>
    </row>
    <row r="315" spans="35:40" hidden="1" x14ac:dyDescent="0.25">
      <c r="AI315" s="8" t="s">
        <v>191</v>
      </c>
      <c r="AJ315" s="8" t="s">
        <v>732</v>
      </c>
      <c r="AK315" s="8" t="str">
        <f>IF($C$6=AI315,MAX($AK$1:AK314)+1,"n/a")</f>
        <v>n/a</v>
      </c>
      <c r="AL315" s="8" t="s">
        <v>733</v>
      </c>
      <c r="AM315" s="131">
        <v>375000</v>
      </c>
      <c r="AN315" s="131">
        <v>386508</v>
      </c>
    </row>
    <row r="316" spans="35:40" hidden="1" x14ac:dyDescent="0.25">
      <c r="AI316" s="8" t="s">
        <v>191</v>
      </c>
      <c r="AJ316" s="8" t="s">
        <v>734</v>
      </c>
      <c r="AK316" s="8" t="str">
        <f>IF($C$6=AI316,MAX($AK$1:AK315)+1,"n/a")</f>
        <v>n/a</v>
      </c>
      <c r="AL316" s="8" t="s">
        <v>735</v>
      </c>
      <c r="AM316" s="131">
        <v>679147</v>
      </c>
      <c r="AN316" s="131">
        <v>690655</v>
      </c>
    </row>
    <row r="317" spans="35:40" hidden="1" x14ac:dyDescent="0.25">
      <c r="AI317" s="8" t="s">
        <v>194</v>
      </c>
      <c r="AJ317" s="8" t="s">
        <v>736</v>
      </c>
      <c r="AK317" s="8" t="str">
        <f>IF($C$6=AI317,MAX($AK$1:AK316)+1,"n/a")</f>
        <v>n/a</v>
      </c>
      <c r="AL317" s="8" t="s">
        <v>737</v>
      </c>
      <c r="AM317" s="131">
        <v>0</v>
      </c>
      <c r="AN317" s="131">
        <v>0</v>
      </c>
    </row>
    <row r="318" spans="35:40" hidden="1" x14ac:dyDescent="0.25">
      <c r="AI318" s="8" t="s">
        <v>194</v>
      </c>
      <c r="AJ318" s="8" t="s">
        <v>738</v>
      </c>
      <c r="AK318" s="8" t="str">
        <f>IF($C$6=AI318,MAX($AK$1:AK317)+1,"n/a")</f>
        <v>n/a</v>
      </c>
      <c r="AL318" s="8" t="s">
        <v>739</v>
      </c>
      <c r="AM318" s="131">
        <v>209366</v>
      </c>
      <c r="AN318" s="131">
        <v>203366</v>
      </c>
    </row>
    <row r="319" spans="35:40" hidden="1" x14ac:dyDescent="0.25">
      <c r="AI319" s="8" t="s">
        <v>194</v>
      </c>
      <c r="AJ319" s="8" t="s">
        <v>740</v>
      </c>
      <c r="AK319" s="8" t="str">
        <f>IF($C$6=AI319,MAX($AK$1:AK318)+1,"n/a")</f>
        <v>n/a</v>
      </c>
      <c r="AL319" s="8" t="s">
        <v>741</v>
      </c>
      <c r="AM319" s="131">
        <v>221885</v>
      </c>
      <c r="AN319" s="131">
        <v>215885</v>
      </c>
    </row>
    <row r="320" spans="35:40" hidden="1" x14ac:dyDescent="0.25">
      <c r="AI320" s="8" t="s">
        <v>194</v>
      </c>
      <c r="AJ320" s="8" t="s">
        <v>742</v>
      </c>
      <c r="AK320" s="8" t="str">
        <f>IF($C$6=AI320,MAX($AK$1:AK319)+1,"n/a")</f>
        <v>n/a</v>
      </c>
      <c r="AL320" s="8" t="s">
        <v>743</v>
      </c>
      <c r="AM320" s="131">
        <v>0</v>
      </c>
      <c r="AN320" s="131">
        <v>0</v>
      </c>
    </row>
    <row r="321" spans="35:40" hidden="1" x14ac:dyDescent="0.25">
      <c r="AI321" s="8" t="s">
        <v>194</v>
      </c>
      <c r="AJ321" s="8" t="s">
        <v>744</v>
      </c>
      <c r="AK321" s="8" t="str">
        <f>IF($C$6=AI321,MAX($AK$1:AK320)+1,"n/a")</f>
        <v>n/a</v>
      </c>
      <c r="AL321" s="8" t="s">
        <v>745</v>
      </c>
      <c r="AM321" s="131">
        <v>0</v>
      </c>
      <c r="AN321" s="131">
        <v>0</v>
      </c>
    </row>
    <row r="322" spans="35:40" hidden="1" x14ac:dyDescent="0.25">
      <c r="AI322" s="8" t="s">
        <v>194</v>
      </c>
      <c r="AJ322" s="8" t="s">
        <v>746</v>
      </c>
      <c r="AK322" s="8" t="str">
        <f>IF($C$6=AI322,MAX($AK$1:AK321)+1,"n/a")</f>
        <v>n/a</v>
      </c>
      <c r="AL322" s="8" t="s">
        <v>747</v>
      </c>
      <c r="AM322" s="131">
        <v>668604</v>
      </c>
      <c r="AN322" s="131">
        <v>662604</v>
      </c>
    </row>
    <row r="323" spans="35:40" hidden="1" x14ac:dyDescent="0.25">
      <c r="AI323" s="8" t="s">
        <v>194</v>
      </c>
      <c r="AJ323" s="8" t="s">
        <v>748</v>
      </c>
      <c r="AK323" s="8" t="str">
        <f>IF($C$6=AI323,MAX($AK$1:AK322)+1,"n/a")</f>
        <v>n/a</v>
      </c>
      <c r="AL323" s="8" t="s">
        <v>749</v>
      </c>
      <c r="AM323" s="131">
        <v>0</v>
      </c>
      <c r="AN323" s="131">
        <v>0</v>
      </c>
    </row>
    <row r="324" spans="35:40" hidden="1" x14ac:dyDescent="0.25">
      <c r="AI324" s="8" t="s">
        <v>194</v>
      </c>
      <c r="AJ324" s="8" t="s">
        <v>750</v>
      </c>
      <c r="AK324" s="8" t="str">
        <f>IF($C$6=AI324,MAX($AK$1:AK323)+1,"n/a")</f>
        <v>n/a</v>
      </c>
      <c r="AL324" s="8" t="s">
        <v>751</v>
      </c>
      <c r="AM324" s="131">
        <v>252284</v>
      </c>
      <c r="AN324" s="131">
        <v>252284</v>
      </c>
    </row>
    <row r="325" spans="35:40" hidden="1" x14ac:dyDescent="0.25">
      <c r="AI325" s="8" t="s">
        <v>194</v>
      </c>
      <c r="AJ325" s="8" t="s">
        <v>752</v>
      </c>
      <c r="AK325" s="8" t="str">
        <f>IF($C$6=AI325,MAX($AK$1:AK324)+1,"n/a")</f>
        <v>n/a</v>
      </c>
      <c r="AL325" s="8" t="s">
        <v>753</v>
      </c>
      <c r="AM325" s="131">
        <v>2812811</v>
      </c>
      <c r="AN325" s="131">
        <v>2806811</v>
      </c>
    </row>
    <row r="326" spans="35:40" hidden="1" x14ac:dyDescent="0.25">
      <c r="AI326" s="8" t="s">
        <v>194</v>
      </c>
      <c r="AJ326" s="8" t="s">
        <v>754</v>
      </c>
      <c r="AK326" s="8" t="str">
        <f>IF($C$6=AI326,MAX($AK$1:AK325)+1,"n/a")</f>
        <v>n/a</v>
      </c>
      <c r="AL326" s="8" t="s">
        <v>755</v>
      </c>
      <c r="AM326" s="131">
        <v>4906903</v>
      </c>
      <c r="AN326" s="131">
        <v>4988607</v>
      </c>
    </row>
    <row r="327" spans="35:40" hidden="1" x14ac:dyDescent="0.25">
      <c r="AI327" s="8" t="s">
        <v>194</v>
      </c>
      <c r="AJ327" s="8" t="s">
        <v>756</v>
      </c>
      <c r="AK327" s="8" t="str">
        <f>IF($C$6=AI327,MAX($AK$1:AK326)+1,"n/a")</f>
        <v>n/a</v>
      </c>
      <c r="AL327" s="8" t="s">
        <v>757</v>
      </c>
      <c r="AM327" s="131">
        <v>0</v>
      </c>
      <c r="AN327" s="131">
        <v>0</v>
      </c>
    </row>
    <row r="328" spans="35:40" hidden="1" x14ac:dyDescent="0.25">
      <c r="AI328" s="8" t="s">
        <v>197</v>
      </c>
      <c r="AJ328" s="8" t="s">
        <v>758</v>
      </c>
      <c r="AK328" s="8" t="str">
        <f>IF($C$6=AI328,MAX($AK$1:AK327)+1,"n/a")</f>
        <v>n/a</v>
      </c>
      <c r="AL328" s="8" t="s">
        <v>759</v>
      </c>
      <c r="AM328" s="131">
        <v>78708</v>
      </c>
      <c r="AN328" s="131">
        <v>78708</v>
      </c>
    </row>
    <row r="329" spans="35:40" hidden="1" x14ac:dyDescent="0.25">
      <c r="AI329" s="8" t="s">
        <v>197</v>
      </c>
      <c r="AJ329" s="8" t="s">
        <v>760</v>
      </c>
      <c r="AK329" s="8" t="str">
        <f>IF($C$6=AI329,MAX($AK$1:AK328)+1,"n/a")</f>
        <v>n/a</v>
      </c>
      <c r="AL329" s="8" t="s">
        <v>761</v>
      </c>
      <c r="AM329" s="131">
        <v>44500</v>
      </c>
      <c r="AN329" s="131">
        <v>44500</v>
      </c>
    </row>
    <row r="330" spans="35:40" hidden="1" x14ac:dyDescent="0.25">
      <c r="AI330" s="8" t="s">
        <v>197</v>
      </c>
      <c r="AJ330" s="8" t="s">
        <v>762</v>
      </c>
      <c r="AK330" s="8" t="str">
        <f>IF($C$6=AI330,MAX($AK$1:AK329)+1,"n/a")</f>
        <v>n/a</v>
      </c>
      <c r="AL330" s="8" t="s">
        <v>763</v>
      </c>
      <c r="AM330" s="131">
        <v>16000</v>
      </c>
      <c r="AN330" s="131">
        <v>16000</v>
      </c>
    </row>
    <row r="331" spans="35:40" hidden="1" x14ac:dyDescent="0.25">
      <c r="AI331" s="8" t="s">
        <v>197</v>
      </c>
      <c r="AJ331" s="8" t="s">
        <v>764</v>
      </c>
      <c r="AK331" s="8" t="str">
        <f>IF($C$6=AI331,MAX($AK$1:AK330)+1,"n/a")</f>
        <v>n/a</v>
      </c>
      <c r="AL331" s="8" t="s">
        <v>765</v>
      </c>
      <c r="AM331" s="131">
        <v>16000</v>
      </c>
      <c r="AN331" s="131">
        <v>16000</v>
      </c>
    </row>
    <row r="332" spans="35:40" hidden="1" x14ac:dyDescent="0.25">
      <c r="AI332" s="8" t="s">
        <v>197</v>
      </c>
      <c r="AJ332" s="8" t="s">
        <v>766</v>
      </c>
      <c r="AK332" s="8" t="str">
        <f>IF($C$6=AI332,MAX($AK$1:AK331)+1,"n/a")</f>
        <v>n/a</v>
      </c>
      <c r="AL332" s="8" t="s">
        <v>767</v>
      </c>
      <c r="AM332" s="131">
        <v>35503</v>
      </c>
      <c r="AN332" s="131">
        <v>35503</v>
      </c>
    </row>
    <row r="333" spans="35:40" hidden="1" x14ac:dyDescent="0.25">
      <c r="AI333" s="8" t="s">
        <v>197</v>
      </c>
      <c r="AJ333" s="8" t="s">
        <v>768</v>
      </c>
      <c r="AK333" s="8" t="str">
        <f>IF($C$6=AI333,MAX($AK$1:AK332)+1,"n/a")</f>
        <v>n/a</v>
      </c>
      <c r="AL333" s="8" t="s">
        <v>769</v>
      </c>
      <c r="AM333" s="131">
        <v>39665</v>
      </c>
      <c r="AN333" s="131">
        <v>39665</v>
      </c>
    </row>
    <row r="334" spans="35:40" hidden="1" x14ac:dyDescent="0.25">
      <c r="AI334" s="8" t="s">
        <v>197</v>
      </c>
      <c r="AJ334" s="8" t="s">
        <v>770</v>
      </c>
      <c r="AK334" s="8" t="str">
        <f>IF($C$6=AI334,MAX($AK$1:AK333)+1,"n/a")</f>
        <v>n/a</v>
      </c>
      <c r="AL334" s="8" t="s">
        <v>771</v>
      </c>
      <c r="AM334" s="131">
        <v>6780</v>
      </c>
      <c r="AN334" s="131">
        <v>6780</v>
      </c>
    </row>
    <row r="335" spans="35:40" hidden="1" x14ac:dyDescent="0.25">
      <c r="AI335" s="8" t="s">
        <v>197</v>
      </c>
      <c r="AJ335" s="8" t="s">
        <v>772</v>
      </c>
      <c r="AK335" s="8" t="str">
        <f>IF($C$6=AI335,MAX($AK$1:AK334)+1,"n/a")</f>
        <v>n/a</v>
      </c>
      <c r="AL335" s="8" t="s">
        <v>773</v>
      </c>
      <c r="AM335" s="131">
        <v>125783</v>
      </c>
      <c r="AN335" s="131">
        <v>125783</v>
      </c>
    </row>
    <row r="336" spans="35:40" hidden="1" x14ac:dyDescent="0.25">
      <c r="AI336" s="8" t="s">
        <v>197</v>
      </c>
      <c r="AJ336" s="8" t="s">
        <v>774</v>
      </c>
      <c r="AK336" s="8" t="str">
        <f>IF($C$6=AI336,MAX($AK$1:AK335)+1,"n/a")</f>
        <v>n/a</v>
      </c>
      <c r="AL336" s="8" t="s">
        <v>775</v>
      </c>
      <c r="AM336" s="131">
        <v>544885</v>
      </c>
      <c r="AN336" s="131">
        <v>570243</v>
      </c>
    </row>
    <row r="337" spans="35:40" hidden="1" x14ac:dyDescent="0.25">
      <c r="AI337" s="8" t="s">
        <v>197</v>
      </c>
      <c r="AJ337" s="8" t="s">
        <v>776</v>
      </c>
      <c r="AK337" s="8" t="str">
        <f>IF($C$6=AI337,MAX($AK$1:AK336)+1,"n/a")</f>
        <v>n/a</v>
      </c>
      <c r="AL337" s="8" t="s">
        <v>777</v>
      </c>
      <c r="AM337" s="131">
        <v>40014</v>
      </c>
      <c r="AN337" s="131">
        <v>40014</v>
      </c>
    </row>
    <row r="338" spans="35:40" hidden="1" x14ac:dyDescent="0.25">
      <c r="AI338" s="8" t="s">
        <v>197</v>
      </c>
      <c r="AJ338" s="8" t="s">
        <v>778</v>
      </c>
      <c r="AK338" s="8" t="str">
        <f>IF($C$6=AI338,MAX($AK$1:AK337)+1,"n/a")</f>
        <v>n/a</v>
      </c>
      <c r="AL338" s="8" t="s">
        <v>779</v>
      </c>
      <c r="AM338" s="131">
        <v>24500</v>
      </c>
      <c r="AN338" s="131">
        <v>24500</v>
      </c>
    </row>
    <row r="339" spans="35:40" hidden="1" x14ac:dyDescent="0.25">
      <c r="AI339" s="8" t="s">
        <v>197</v>
      </c>
      <c r="AJ339" s="8" t="s">
        <v>780</v>
      </c>
      <c r="AK339" s="8" t="str">
        <f>IF($C$6=AI339,MAX($AK$1:AK338)+1,"n/a")</f>
        <v>n/a</v>
      </c>
      <c r="AL339" s="8" t="s">
        <v>781</v>
      </c>
      <c r="AM339" s="131">
        <v>44000</v>
      </c>
      <c r="AN339" s="131">
        <v>44000</v>
      </c>
    </row>
    <row r="340" spans="35:40" hidden="1" x14ac:dyDescent="0.25">
      <c r="AI340" s="8" t="s">
        <v>197</v>
      </c>
      <c r="AJ340" s="8" t="s">
        <v>782</v>
      </c>
      <c r="AK340" s="8" t="str">
        <f>IF($C$6=AI340,MAX($AK$1:AK339)+1,"n/a")</f>
        <v>n/a</v>
      </c>
      <c r="AL340" s="8" t="s">
        <v>783</v>
      </c>
      <c r="AM340" s="131">
        <v>19000</v>
      </c>
      <c r="AN340" s="131">
        <v>19000</v>
      </c>
    </row>
    <row r="341" spans="35:40" hidden="1" x14ac:dyDescent="0.25">
      <c r="AI341" s="8" t="s">
        <v>200</v>
      </c>
      <c r="AJ341" s="8" t="s">
        <v>784</v>
      </c>
      <c r="AK341" s="8" t="str">
        <f>IF($C$6=AI341,MAX($AK$1:AK340)+1,"n/a")</f>
        <v>n/a</v>
      </c>
      <c r="AL341" s="8" t="s">
        <v>785</v>
      </c>
      <c r="AM341" s="131">
        <v>295506</v>
      </c>
      <c r="AN341" s="131">
        <v>295506</v>
      </c>
    </row>
    <row r="342" spans="35:40" hidden="1" x14ac:dyDescent="0.25">
      <c r="AI342" s="8" t="s">
        <v>200</v>
      </c>
      <c r="AJ342" s="8" t="s">
        <v>786</v>
      </c>
      <c r="AK342" s="8" t="str">
        <f>IF($C$6=AI342,MAX($AK$1:AK341)+1,"n/a")</f>
        <v>n/a</v>
      </c>
      <c r="AL342" s="8" t="s">
        <v>787</v>
      </c>
      <c r="AM342" s="131">
        <v>1693493</v>
      </c>
      <c r="AN342" s="131">
        <v>1693493</v>
      </c>
    </row>
    <row r="343" spans="35:40" hidden="1" x14ac:dyDescent="0.25">
      <c r="AI343" s="8" t="s">
        <v>200</v>
      </c>
      <c r="AJ343" s="8" t="s">
        <v>788</v>
      </c>
      <c r="AK343" s="8" t="str">
        <f>IF($C$6=AI343,MAX($AK$1:AK342)+1,"n/a")</f>
        <v>n/a</v>
      </c>
      <c r="AL343" s="8" t="s">
        <v>789</v>
      </c>
      <c r="AM343" s="131">
        <v>1065939</v>
      </c>
      <c r="AN343" s="131">
        <v>1037202</v>
      </c>
    </row>
    <row r="344" spans="35:40" hidden="1" x14ac:dyDescent="0.25">
      <c r="AI344" s="8" t="s">
        <v>200</v>
      </c>
      <c r="AJ344" s="8" t="s">
        <v>790</v>
      </c>
      <c r="AK344" s="8" t="str">
        <f>IF($C$6=AI344,MAX($AK$1:AK343)+1,"n/a")</f>
        <v>n/a</v>
      </c>
      <c r="AL344" s="8" t="s">
        <v>791</v>
      </c>
      <c r="AM344" s="131">
        <v>30534</v>
      </c>
      <c r="AN344" s="131">
        <v>25534</v>
      </c>
    </row>
    <row r="345" spans="35:40" hidden="1" x14ac:dyDescent="0.25">
      <c r="AI345" s="8" t="s">
        <v>200</v>
      </c>
      <c r="AJ345" s="8" t="s">
        <v>792</v>
      </c>
      <c r="AK345" s="8" t="str">
        <f>IF($C$6=AI345,MAX($AK$1:AK344)+1,"n/a")</f>
        <v>n/a</v>
      </c>
      <c r="AL345" s="8" t="s">
        <v>793</v>
      </c>
      <c r="AM345" s="131">
        <v>66200</v>
      </c>
      <c r="AN345" s="131">
        <v>135000</v>
      </c>
    </row>
    <row r="346" spans="35:40" hidden="1" x14ac:dyDescent="0.25">
      <c r="AI346" s="8" t="s">
        <v>203</v>
      </c>
      <c r="AJ346" s="8" t="s">
        <v>794</v>
      </c>
      <c r="AK346" s="8" t="str">
        <f>IF($C$6=AI346,MAX($AK$1:AK345)+1,"n/a")</f>
        <v>n/a</v>
      </c>
      <c r="AL346" s="8" t="s">
        <v>795</v>
      </c>
      <c r="AM346" s="131">
        <v>16373</v>
      </c>
      <c r="AN346" s="131">
        <v>147638</v>
      </c>
    </row>
    <row r="347" spans="35:40" hidden="1" x14ac:dyDescent="0.25">
      <c r="AI347" s="8" t="s">
        <v>203</v>
      </c>
      <c r="AJ347" s="8" t="s">
        <v>796</v>
      </c>
      <c r="AK347" s="8" t="str">
        <f>IF($C$6=AI347,MAX($AK$1:AK346)+1,"n/a")</f>
        <v>n/a</v>
      </c>
      <c r="AL347" s="8" t="s">
        <v>797</v>
      </c>
      <c r="AM347" s="131">
        <v>0</v>
      </c>
      <c r="AN347" s="131">
        <v>0</v>
      </c>
    </row>
    <row r="348" spans="35:40" hidden="1" x14ac:dyDescent="0.25">
      <c r="AI348" s="8" t="s">
        <v>203</v>
      </c>
      <c r="AJ348" s="8" t="s">
        <v>798</v>
      </c>
      <c r="AK348" s="8" t="str">
        <f>IF($C$6=AI348,MAX($AK$1:AK347)+1,"n/a")</f>
        <v>n/a</v>
      </c>
      <c r="AL348" s="8" t="s">
        <v>799</v>
      </c>
      <c r="AM348" s="131">
        <v>954873</v>
      </c>
      <c r="AN348" s="131">
        <v>1337408</v>
      </c>
    </row>
    <row r="349" spans="35:40" hidden="1" x14ac:dyDescent="0.25">
      <c r="AI349" s="8" t="s">
        <v>203</v>
      </c>
      <c r="AJ349" s="8" t="s">
        <v>800</v>
      </c>
      <c r="AK349" s="8" t="str">
        <f>IF($C$6=AI349,MAX($AK$1:AK348)+1,"n/a")</f>
        <v>n/a</v>
      </c>
      <c r="AL349" s="8" t="s">
        <v>801</v>
      </c>
      <c r="AM349" s="131">
        <v>1269623</v>
      </c>
      <c r="AN349" s="131">
        <v>38010</v>
      </c>
    </row>
    <row r="350" spans="35:40" hidden="1" x14ac:dyDescent="0.25">
      <c r="AI350" s="8" t="s">
        <v>203</v>
      </c>
      <c r="AJ350" s="8" t="s">
        <v>802</v>
      </c>
      <c r="AK350" s="8" t="str">
        <f>IF($C$6=AI350,MAX($AK$1:AK349)+1,"n/a")</f>
        <v>n/a</v>
      </c>
      <c r="AL350" s="8" t="s">
        <v>803</v>
      </c>
      <c r="AM350" s="131">
        <v>0</v>
      </c>
      <c r="AN350" s="131">
        <v>0</v>
      </c>
    </row>
    <row r="351" spans="35:40" hidden="1" x14ac:dyDescent="0.25">
      <c r="AI351" s="8" t="s">
        <v>203</v>
      </c>
      <c r="AJ351" s="8" t="s">
        <v>804</v>
      </c>
      <c r="AK351" s="8" t="str">
        <f>IF($C$6=AI351,MAX($AK$1:AK350)+1,"n/a")</f>
        <v>n/a</v>
      </c>
      <c r="AL351" s="8" t="s">
        <v>805</v>
      </c>
      <c r="AM351" s="131">
        <v>0</v>
      </c>
      <c r="AN351" s="131">
        <v>0</v>
      </c>
    </row>
    <row r="352" spans="35:40" hidden="1" x14ac:dyDescent="0.25">
      <c r="AI352" s="8" t="s">
        <v>203</v>
      </c>
      <c r="AJ352" s="8" t="s">
        <v>806</v>
      </c>
      <c r="AK352" s="8" t="str">
        <f>IF($C$6=AI352,MAX($AK$1:AK351)+1,"n/a")</f>
        <v>n/a</v>
      </c>
      <c r="AL352" s="8" t="s">
        <v>807</v>
      </c>
      <c r="AM352" s="131">
        <v>106787</v>
      </c>
      <c r="AN352" s="131">
        <v>647377</v>
      </c>
    </row>
    <row r="353" spans="35:40" hidden="1" x14ac:dyDescent="0.25">
      <c r="AI353" s="8" t="s">
        <v>203</v>
      </c>
      <c r="AJ353" s="8" t="s">
        <v>808</v>
      </c>
      <c r="AK353" s="8" t="str">
        <f>IF($C$6=AI353,MAX($AK$1:AK352)+1,"n/a")</f>
        <v>n/a</v>
      </c>
      <c r="AL353" s="8" t="s">
        <v>809</v>
      </c>
      <c r="AM353" s="131">
        <v>1347594</v>
      </c>
      <c r="AN353" s="131">
        <v>1563779</v>
      </c>
    </row>
    <row r="354" spans="35:40" hidden="1" x14ac:dyDescent="0.25">
      <c r="AI354" s="8" t="s">
        <v>206</v>
      </c>
      <c r="AJ354" s="8" t="s">
        <v>810</v>
      </c>
      <c r="AK354" s="8" t="str">
        <f>IF($C$6=AI354,MAX($AK$1:AK353)+1,"n/a")</f>
        <v>n/a</v>
      </c>
      <c r="AL354" s="8" t="s">
        <v>811</v>
      </c>
      <c r="AM354" s="131">
        <v>1270486</v>
      </c>
      <c r="AN354" s="131">
        <v>1294850</v>
      </c>
    </row>
    <row r="355" spans="35:40" hidden="1" x14ac:dyDescent="0.25">
      <c r="AI355" s="8" t="s">
        <v>206</v>
      </c>
      <c r="AJ355" s="8" t="s">
        <v>812</v>
      </c>
      <c r="AK355" s="8" t="str">
        <f>IF($C$6=AI355,MAX($AK$1:AK354)+1,"n/a")</f>
        <v>n/a</v>
      </c>
      <c r="AL355" s="8" t="s">
        <v>813</v>
      </c>
      <c r="AM355" s="131">
        <v>5000</v>
      </c>
      <c r="AN355" s="131">
        <v>0</v>
      </c>
    </row>
    <row r="356" spans="35:40" hidden="1" x14ac:dyDescent="0.25">
      <c r="AI356" s="8" t="s">
        <v>206</v>
      </c>
      <c r="AJ356" s="8" t="s">
        <v>814</v>
      </c>
      <c r="AK356" s="8" t="str">
        <f>IF($C$6=AI356,MAX($AK$1:AK355)+1,"n/a")</f>
        <v>n/a</v>
      </c>
      <c r="AL356" s="8" t="s">
        <v>815</v>
      </c>
      <c r="AM356" s="131">
        <v>879949</v>
      </c>
      <c r="AN356" s="131">
        <v>914377</v>
      </c>
    </row>
    <row r="357" spans="35:40" hidden="1" x14ac:dyDescent="0.25">
      <c r="AI357" s="8" t="s">
        <v>206</v>
      </c>
      <c r="AJ357" s="8" t="s">
        <v>816</v>
      </c>
      <c r="AK357" s="8" t="str">
        <f>IF($C$6=AI357,MAX($AK$1:AK356)+1,"n/a")</f>
        <v>n/a</v>
      </c>
      <c r="AL357" s="8" t="s">
        <v>817</v>
      </c>
      <c r="AM357" s="131">
        <v>200000</v>
      </c>
      <c r="AN357" s="131">
        <v>200000</v>
      </c>
    </row>
    <row r="358" spans="35:40" hidden="1" x14ac:dyDescent="0.25">
      <c r="AI358" s="8" t="s">
        <v>206</v>
      </c>
      <c r="AJ358" s="8" t="s">
        <v>818</v>
      </c>
      <c r="AK358" s="8" t="str">
        <f>IF($C$6=AI358,MAX($AK$1:AK357)+1,"n/a")</f>
        <v>n/a</v>
      </c>
      <c r="AL358" s="8" t="s">
        <v>819</v>
      </c>
      <c r="AM358" s="131">
        <v>5000</v>
      </c>
      <c r="AN358" s="131">
        <v>0</v>
      </c>
    </row>
    <row r="359" spans="35:40" hidden="1" x14ac:dyDescent="0.25">
      <c r="AI359" s="8" t="s">
        <v>206</v>
      </c>
      <c r="AJ359" s="8" t="s">
        <v>820</v>
      </c>
      <c r="AK359" s="8" t="str">
        <f>IF($C$6=AI359,MAX($AK$1:AK358)+1,"n/a")</f>
        <v>n/a</v>
      </c>
      <c r="AL359" s="8" t="s">
        <v>821</v>
      </c>
      <c r="AM359" s="131">
        <v>0</v>
      </c>
      <c r="AN359" s="131">
        <v>0</v>
      </c>
    </row>
    <row r="360" spans="35:40" hidden="1" x14ac:dyDescent="0.25">
      <c r="AI360" s="8" t="s">
        <v>209</v>
      </c>
      <c r="AJ360" s="8" t="s">
        <v>822</v>
      </c>
      <c r="AK360" s="8" t="str">
        <f>IF($C$6=AI360,MAX($AK$1:AK359)+1,"n/a")</f>
        <v>n/a</v>
      </c>
      <c r="AL360" s="8" t="s">
        <v>823</v>
      </c>
      <c r="AM360" s="131">
        <v>1039691</v>
      </c>
      <c r="AN360" s="131">
        <v>1039691</v>
      </c>
    </row>
    <row r="361" spans="35:40" hidden="1" x14ac:dyDescent="0.25">
      <c r="AI361" s="8" t="s">
        <v>209</v>
      </c>
      <c r="AJ361" s="8" t="s">
        <v>824</v>
      </c>
      <c r="AK361" s="8" t="str">
        <f>IF($C$6=AI361,MAX($AK$1:AK360)+1,"n/a")</f>
        <v>n/a</v>
      </c>
      <c r="AL361" s="8" t="s">
        <v>825</v>
      </c>
      <c r="AM361" s="131">
        <v>0</v>
      </c>
      <c r="AN361" s="131">
        <v>0</v>
      </c>
    </row>
    <row r="362" spans="35:40" hidden="1" x14ac:dyDescent="0.25">
      <c r="AI362" s="8" t="s">
        <v>209</v>
      </c>
      <c r="AJ362" s="8" t="s">
        <v>826</v>
      </c>
      <c r="AK362" s="8" t="str">
        <f>IF($C$6=AI362,MAX($AK$1:AK361)+1,"n/a")</f>
        <v>n/a</v>
      </c>
      <c r="AL362" s="8" t="s">
        <v>827</v>
      </c>
      <c r="AM362" s="131">
        <v>300000</v>
      </c>
      <c r="AN362" s="131">
        <v>300000</v>
      </c>
    </row>
    <row r="363" spans="35:40" hidden="1" x14ac:dyDescent="0.25">
      <c r="AI363" s="8" t="s">
        <v>209</v>
      </c>
      <c r="AJ363" s="8" t="s">
        <v>828</v>
      </c>
      <c r="AK363" s="8" t="str">
        <f>IF($C$6=AI363,MAX($AK$1:AK362)+1,"n/a")</f>
        <v>n/a</v>
      </c>
      <c r="AL363" s="8" t="s">
        <v>829</v>
      </c>
      <c r="AM363" s="131">
        <v>91735</v>
      </c>
      <c r="AN363" s="131">
        <v>91735</v>
      </c>
    </row>
    <row r="364" spans="35:40" hidden="1" x14ac:dyDescent="0.25">
      <c r="AI364" s="8" t="s">
        <v>209</v>
      </c>
      <c r="AJ364" s="8" t="s">
        <v>830</v>
      </c>
      <c r="AK364" s="8" t="str">
        <f>IF($C$6=AI364,MAX($AK$1:AK363)+1,"n/a")</f>
        <v>n/a</v>
      </c>
      <c r="AL364" s="8" t="s">
        <v>205</v>
      </c>
      <c r="AM364" s="131">
        <v>0</v>
      </c>
      <c r="AN364" s="131">
        <v>0</v>
      </c>
    </row>
    <row r="365" spans="35:40" hidden="1" x14ac:dyDescent="0.25">
      <c r="AI365" s="8" t="s">
        <v>209</v>
      </c>
      <c r="AJ365" s="8" t="s">
        <v>831</v>
      </c>
      <c r="AK365" s="8" t="str">
        <f>IF($C$6=AI365,MAX($AK$1:AK364)+1,"n/a")</f>
        <v>n/a</v>
      </c>
      <c r="AL365" s="8" t="s">
        <v>832</v>
      </c>
      <c r="AM365" s="131">
        <v>861712</v>
      </c>
      <c r="AN365" s="131">
        <v>861712</v>
      </c>
    </row>
    <row r="366" spans="35:40" hidden="1" x14ac:dyDescent="0.25">
      <c r="AI366" s="8" t="s">
        <v>209</v>
      </c>
      <c r="AJ366" s="8" t="s">
        <v>833</v>
      </c>
      <c r="AK366" s="8" t="str">
        <f>IF($C$6=AI366,MAX($AK$1:AK365)+1,"n/a")</f>
        <v>n/a</v>
      </c>
      <c r="AL366" s="8" t="s">
        <v>834</v>
      </c>
      <c r="AM366" s="131">
        <v>0</v>
      </c>
      <c r="AN366" s="131">
        <v>0</v>
      </c>
    </row>
    <row r="367" spans="35:40" hidden="1" x14ac:dyDescent="0.25">
      <c r="AI367" s="8" t="s">
        <v>209</v>
      </c>
      <c r="AJ367" s="8" t="s">
        <v>835</v>
      </c>
      <c r="AK367" s="8" t="str">
        <f>IF($C$6=AI367,MAX($AK$1:AK366)+1,"n/a")</f>
        <v>n/a</v>
      </c>
      <c r="AL367" s="8" t="s">
        <v>836</v>
      </c>
      <c r="AM367" s="131">
        <v>1397410</v>
      </c>
      <c r="AN367" s="131">
        <v>1463310</v>
      </c>
    </row>
    <row r="368" spans="35:40" hidden="1" x14ac:dyDescent="0.25">
      <c r="AI368" s="8" t="s">
        <v>209</v>
      </c>
      <c r="AJ368" s="8" t="s">
        <v>837</v>
      </c>
      <c r="AK368" s="8" t="str">
        <f>IF($C$6=AI368,MAX($AK$1:AK367)+1,"n/a")</f>
        <v>n/a</v>
      </c>
      <c r="AL368" s="8" t="s">
        <v>838</v>
      </c>
      <c r="AM368" s="131">
        <v>822723</v>
      </c>
      <c r="AN368" s="131">
        <v>822723</v>
      </c>
    </row>
    <row r="369" spans="35:40" hidden="1" x14ac:dyDescent="0.25">
      <c r="AI369" s="8" t="s">
        <v>212</v>
      </c>
      <c r="AJ369" s="8" t="s">
        <v>839</v>
      </c>
      <c r="AK369" s="8" t="str">
        <f>IF($C$6=AI369,MAX($AK$1:AK368)+1,"n/a")</f>
        <v>n/a</v>
      </c>
      <c r="AL369" s="8" t="s">
        <v>840</v>
      </c>
      <c r="AM369" s="131">
        <v>218660</v>
      </c>
      <c r="AN369" s="131">
        <v>216001</v>
      </c>
    </row>
    <row r="370" spans="35:40" hidden="1" x14ac:dyDescent="0.25">
      <c r="AI370" s="8" t="s">
        <v>212</v>
      </c>
      <c r="AJ370" s="8" t="s">
        <v>841</v>
      </c>
      <c r="AK370" s="8" t="str">
        <f>IF($C$6=AI370,MAX($AK$1:AK369)+1,"n/a")</f>
        <v>n/a</v>
      </c>
      <c r="AL370" s="8" t="s">
        <v>842</v>
      </c>
      <c r="AM370" s="131">
        <v>626760</v>
      </c>
      <c r="AN370" s="131">
        <v>440305</v>
      </c>
    </row>
    <row r="371" spans="35:40" hidden="1" x14ac:dyDescent="0.25">
      <c r="AI371" s="8" t="s">
        <v>212</v>
      </c>
      <c r="AJ371" s="8" t="s">
        <v>843</v>
      </c>
      <c r="AK371" s="8" t="str">
        <f>IF($C$6=AI371,MAX($AK$1:AK370)+1,"n/a")</f>
        <v>n/a</v>
      </c>
      <c r="AL371" s="8" t="s">
        <v>844</v>
      </c>
      <c r="AM371" s="131">
        <v>12824882</v>
      </c>
      <c r="AN371" s="131">
        <v>13072630</v>
      </c>
    </row>
    <row r="372" spans="35:40" hidden="1" x14ac:dyDescent="0.25">
      <c r="AI372" s="8" t="s">
        <v>215</v>
      </c>
      <c r="AJ372" s="8" t="s">
        <v>845</v>
      </c>
      <c r="AK372" s="8" t="str">
        <f>IF($C$6=AI372,MAX($AK$1:AK371)+1,"n/a")</f>
        <v>n/a</v>
      </c>
      <c r="AL372" s="8" t="s">
        <v>846</v>
      </c>
      <c r="AM372" s="131">
        <v>93938</v>
      </c>
      <c r="AN372" s="131">
        <v>93938</v>
      </c>
    </row>
    <row r="373" spans="35:40" hidden="1" x14ac:dyDescent="0.25">
      <c r="AI373" s="8" t="s">
        <v>215</v>
      </c>
      <c r="AJ373" s="8" t="s">
        <v>847</v>
      </c>
      <c r="AK373" s="8" t="str">
        <f>IF($C$6=AI373,MAX($AK$1:AK372)+1,"n/a")</f>
        <v>n/a</v>
      </c>
      <c r="AL373" s="8" t="s">
        <v>848</v>
      </c>
      <c r="AM373" s="131">
        <v>821593</v>
      </c>
      <c r="AN373" s="131">
        <v>821593</v>
      </c>
    </row>
    <row r="374" spans="35:40" hidden="1" x14ac:dyDescent="0.25">
      <c r="AI374" s="8" t="s">
        <v>215</v>
      </c>
      <c r="AJ374" s="8" t="s">
        <v>849</v>
      </c>
      <c r="AK374" s="8" t="str">
        <f>IF($C$6=AI374,MAX($AK$1:AK373)+1,"n/a")</f>
        <v>n/a</v>
      </c>
      <c r="AL374" s="8" t="s">
        <v>850</v>
      </c>
      <c r="AM374" s="131">
        <v>61361</v>
      </c>
      <c r="AN374" s="131">
        <v>61361</v>
      </c>
    </row>
    <row r="375" spans="35:40" hidden="1" x14ac:dyDescent="0.25">
      <c r="AI375" s="8" t="s">
        <v>215</v>
      </c>
      <c r="AJ375" s="8" t="s">
        <v>851</v>
      </c>
      <c r="AK375" s="8" t="str">
        <f>IF($C$6=AI375,MAX($AK$1:AK374)+1,"n/a")</f>
        <v>n/a</v>
      </c>
      <c r="AL375" s="8" t="s">
        <v>852</v>
      </c>
      <c r="AM375" s="131">
        <v>2429015</v>
      </c>
      <c r="AN375" s="131">
        <v>2429015</v>
      </c>
    </row>
    <row r="376" spans="35:40" hidden="1" x14ac:dyDescent="0.25">
      <c r="AI376" s="8" t="s">
        <v>215</v>
      </c>
      <c r="AJ376" s="8" t="s">
        <v>853</v>
      </c>
      <c r="AK376" s="8" t="str">
        <f>IF($C$6=AI376,MAX($AK$1:AK375)+1,"n/a")</f>
        <v>n/a</v>
      </c>
      <c r="AL376" s="8" t="s">
        <v>854</v>
      </c>
      <c r="AM376" s="131">
        <v>371051</v>
      </c>
      <c r="AN376" s="131">
        <v>270598</v>
      </c>
    </row>
    <row r="377" spans="35:40" hidden="1" x14ac:dyDescent="0.25">
      <c r="AI377" s="8" t="s">
        <v>215</v>
      </c>
      <c r="AJ377" s="8" t="s">
        <v>855</v>
      </c>
      <c r="AK377" s="8" t="str">
        <f>IF($C$6=AI377,MAX($AK$1:AK376)+1,"n/a")</f>
        <v>n/a</v>
      </c>
      <c r="AL377" s="8" t="s">
        <v>856</v>
      </c>
      <c r="AM377" s="131">
        <v>80652</v>
      </c>
      <c r="AN377" s="131">
        <v>80652</v>
      </c>
    </row>
    <row r="378" spans="35:40" hidden="1" x14ac:dyDescent="0.25">
      <c r="AI378" s="8" t="s">
        <v>215</v>
      </c>
      <c r="AJ378" s="8" t="s">
        <v>857</v>
      </c>
      <c r="AK378" s="8" t="str">
        <f>IF($C$6=AI378,MAX($AK$1:AK377)+1,"n/a")</f>
        <v>n/a</v>
      </c>
      <c r="AL378" s="8" t="s">
        <v>858</v>
      </c>
      <c r="AM378" s="131">
        <v>5300393</v>
      </c>
      <c r="AN378" s="131">
        <v>5289429</v>
      </c>
    </row>
    <row r="379" spans="35:40" hidden="1" x14ac:dyDescent="0.25">
      <c r="AI379" s="8" t="s">
        <v>215</v>
      </c>
      <c r="AJ379" s="8" t="s">
        <v>859</v>
      </c>
      <c r="AK379" s="8" t="str">
        <f>IF($C$6=AI379,MAX($AK$1:AK378)+1,"n/a")</f>
        <v>n/a</v>
      </c>
      <c r="AL379" s="8" t="s">
        <v>860</v>
      </c>
      <c r="AM379" s="131">
        <v>42799</v>
      </c>
      <c r="AN379" s="131">
        <v>42799</v>
      </c>
    </row>
    <row r="380" spans="35:40" hidden="1" x14ac:dyDescent="0.25">
      <c r="AI380" s="8" t="s">
        <v>215</v>
      </c>
      <c r="AJ380" s="8" t="s">
        <v>861</v>
      </c>
      <c r="AK380" s="8" t="str">
        <f>IF($C$6=AI380,MAX($AK$1:AK379)+1,"n/a")</f>
        <v>n/a</v>
      </c>
      <c r="AL380" s="8" t="s">
        <v>862</v>
      </c>
      <c r="AM380" s="131">
        <v>1054311</v>
      </c>
      <c r="AN380" s="131">
        <v>1054311</v>
      </c>
    </row>
    <row r="381" spans="35:40" hidden="1" x14ac:dyDescent="0.25">
      <c r="AI381" s="8" t="s">
        <v>215</v>
      </c>
      <c r="AJ381" s="8" t="s">
        <v>863</v>
      </c>
      <c r="AK381" s="8" t="str">
        <f>IF($C$6=AI381,MAX($AK$1:AK380)+1,"n/a")</f>
        <v>n/a</v>
      </c>
      <c r="AL381" s="8" t="s">
        <v>864</v>
      </c>
      <c r="AM381" s="131">
        <v>954570</v>
      </c>
      <c r="AN381" s="131">
        <v>954570</v>
      </c>
    </row>
    <row r="382" spans="35:40" hidden="1" x14ac:dyDescent="0.25">
      <c r="AI382" s="8" t="s">
        <v>215</v>
      </c>
      <c r="AJ382" s="8" t="s">
        <v>865</v>
      </c>
      <c r="AK382" s="8" t="str">
        <f>IF($C$6=AI382,MAX($AK$1:AK381)+1,"n/a")</f>
        <v>n/a</v>
      </c>
      <c r="AL382" s="8" t="s">
        <v>866</v>
      </c>
      <c r="AM382" s="131">
        <v>727579</v>
      </c>
      <c r="AN382" s="131">
        <v>727579</v>
      </c>
    </row>
    <row r="383" spans="35:40" hidden="1" x14ac:dyDescent="0.25">
      <c r="AI383" s="8" t="s">
        <v>215</v>
      </c>
      <c r="AJ383" s="8" t="s">
        <v>867</v>
      </c>
      <c r="AK383" s="8" t="str">
        <f>IF($C$6=AI383,MAX($AK$1:AK382)+1,"n/a")</f>
        <v>n/a</v>
      </c>
      <c r="AL383" s="8" t="s">
        <v>868</v>
      </c>
      <c r="AM383" s="131">
        <v>470393</v>
      </c>
      <c r="AN383" s="131">
        <v>470393</v>
      </c>
    </row>
    <row r="384" spans="35:40" hidden="1" x14ac:dyDescent="0.25">
      <c r="AI384" s="8" t="s">
        <v>215</v>
      </c>
      <c r="AJ384" s="8" t="s">
        <v>869</v>
      </c>
      <c r="AK384" s="8" t="str">
        <f>IF($C$6=AI384,MAX($AK$1:AK383)+1,"n/a")</f>
        <v>n/a</v>
      </c>
      <c r="AL384" s="8" t="s">
        <v>870</v>
      </c>
      <c r="AM384" s="131">
        <v>123454</v>
      </c>
      <c r="AN384" s="131">
        <v>86254</v>
      </c>
    </row>
    <row r="385" spans="35:40" hidden="1" x14ac:dyDescent="0.25">
      <c r="AI385" s="8" t="s">
        <v>215</v>
      </c>
      <c r="AJ385" s="8" t="s">
        <v>871</v>
      </c>
      <c r="AK385" s="8" t="str">
        <f>IF($C$6=AI385,MAX($AK$1:AK384)+1,"n/a")</f>
        <v>n/a</v>
      </c>
      <c r="AL385" s="8" t="s">
        <v>872</v>
      </c>
      <c r="AM385" s="131">
        <v>1083898</v>
      </c>
      <c r="AN385" s="131">
        <v>1586910</v>
      </c>
    </row>
    <row r="386" spans="35:40" hidden="1" x14ac:dyDescent="0.25">
      <c r="AI386" s="8" t="s">
        <v>215</v>
      </c>
      <c r="AJ386" s="8" t="s">
        <v>873</v>
      </c>
      <c r="AK386" s="8" t="str">
        <f>IF($C$6=AI386,MAX($AK$1:AK385)+1,"n/a")</f>
        <v>n/a</v>
      </c>
      <c r="AL386" s="8" t="s">
        <v>874</v>
      </c>
      <c r="AM386" s="131">
        <v>246219</v>
      </c>
      <c r="AN386" s="131">
        <v>40326</v>
      </c>
    </row>
    <row r="387" spans="35:40" hidden="1" x14ac:dyDescent="0.25">
      <c r="AI387" s="8" t="s">
        <v>215</v>
      </c>
      <c r="AJ387" s="8" t="s">
        <v>875</v>
      </c>
      <c r="AK387" s="8" t="str">
        <f>IF($C$6=AI387,MAX($AK$1:AK386)+1,"n/a")</f>
        <v>n/a</v>
      </c>
      <c r="AL387" s="8" t="s">
        <v>876</v>
      </c>
      <c r="AM387" s="131">
        <v>273023</v>
      </c>
      <c r="AN387" s="131">
        <v>273023</v>
      </c>
    </row>
    <row r="388" spans="35:40" hidden="1" x14ac:dyDescent="0.25">
      <c r="AI388" s="8" t="s">
        <v>218</v>
      </c>
      <c r="AJ388" s="8" t="s">
        <v>877</v>
      </c>
      <c r="AK388" s="8" t="str">
        <f>IF($C$6=AI388,MAX($AK$1:AK387)+1,"n/a")</f>
        <v>n/a</v>
      </c>
      <c r="AL388" s="8" t="s">
        <v>878</v>
      </c>
      <c r="AM388" s="131">
        <v>1356434</v>
      </c>
      <c r="AN388" s="131">
        <v>1356434</v>
      </c>
    </row>
    <row r="389" spans="35:40" hidden="1" x14ac:dyDescent="0.25">
      <c r="AI389" s="8" t="s">
        <v>218</v>
      </c>
      <c r="AJ389" s="8" t="s">
        <v>879</v>
      </c>
      <c r="AK389" s="8" t="str">
        <f>IF($C$6=AI389,MAX($AK$1:AK388)+1,"n/a")</f>
        <v>n/a</v>
      </c>
      <c r="AL389" s="8" t="s">
        <v>880</v>
      </c>
      <c r="AM389" s="131">
        <v>529629</v>
      </c>
      <c r="AN389" s="131">
        <v>529629</v>
      </c>
    </row>
    <row r="390" spans="35:40" hidden="1" x14ac:dyDescent="0.25">
      <c r="AI390" s="8" t="s">
        <v>218</v>
      </c>
      <c r="AJ390" s="8" t="s">
        <v>881</v>
      </c>
      <c r="AK390" s="8" t="str">
        <f>IF($C$6=AI390,MAX($AK$1:AK389)+1,"n/a")</f>
        <v>n/a</v>
      </c>
      <c r="AL390" s="8" t="s">
        <v>882</v>
      </c>
      <c r="AM390" s="131">
        <v>143218</v>
      </c>
      <c r="AN390" s="131">
        <v>286426</v>
      </c>
    </row>
    <row r="391" spans="35:40" hidden="1" x14ac:dyDescent="0.25">
      <c r="AI391" s="8" t="s">
        <v>218</v>
      </c>
      <c r="AJ391" s="8" t="s">
        <v>883</v>
      </c>
      <c r="AK391" s="8" t="str">
        <f>IF($C$6=AI391,MAX($AK$1:AK390)+1,"n/a")</f>
        <v>n/a</v>
      </c>
      <c r="AL391" s="8" t="s">
        <v>884</v>
      </c>
      <c r="AM391" s="131">
        <v>78000</v>
      </c>
      <c r="AN391" s="131">
        <v>93000</v>
      </c>
    </row>
    <row r="392" spans="35:40" hidden="1" x14ac:dyDescent="0.25">
      <c r="AI392" s="8" t="s">
        <v>218</v>
      </c>
      <c r="AJ392" s="8" t="s">
        <v>885</v>
      </c>
      <c r="AK392" s="8" t="str">
        <f>IF($C$6=AI392,MAX($AK$1:AK391)+1,"n/a")</f>
        <v>n/a</v>
      </c>
      <c r="AL392" s="8" t="s">
        <v>886</v>
      </c>
      <c r="AM392" s="131">
        <v>2668403</v>
      </c>
      <c r="AN392" s="131">
        <v>2827147</v>
      </c>
    </row>
    <row r="393" spans="35:40" hidden="1" x14ac:dyDescent="0.25">
      <c r="AI393" s="8" t="s">
        <v>218</v>
      </c>
      <c r="AJ393" s="8" t="s">
        <v>887</v>
      </c>
      <c r="AK393" s="8" t="str">
        <f>IF($C$6=AI393,MAX($AK$1:AK392)+1,"n/a")</f>
        <v>n/a</v>
      </c>
      <c r="AL393" s="8" t="s">
        <v>888</v>
      </c>
      <c r="AM393" s="131">
        <v>294000</v>
      </c>
      <c r="AN393" s="131">
        <v>335068</v>
      </c>
    </row>
    <row r="394" spans="35:40" hidden="1" x14ac:dyDescent="0.25">
      <c r="AI394" s="8" t="s">
        <v>218</v>
      </c>
      <c r="AJ394" s="8" t="s">
        <v>889</v>
      </c>
      <c r="AK394" s="8" t="str">
        <f>IF($C$6=AI394,MAX($AK$1:AK393)+1,"n/a")</f>
        <v>n/a</v>
      </c>
      <c r="AL394" s="8" t="s">
        <v>890</v>
      </c>
      <c r="AM394" s="131">
        <v>4732915</v>
      </c>
      <c r="AN394" s="131">
        <v>4777915</v>
      </c>
    </row>
    <row r="395" spans="35:40" hidden="1" x14ac:dyDescent="0.25">
      <c r="AI395" s="8" t="s">
        <v>218</v>
      </c>
      <c r="AJ395" s="8" t="s">
        <v>891</v>
      </c>
      <c r="AK395" s="8" t="str">
        <f>IF($C$6=AI395,MAX($AK$1:AK394)+1,"n/a")</f>
        <v>n/a</v>
      </c>
      <c r="AL395" s="8" t="s">
        <v>892</v>
      </c>
      <c r="AM395" s="131">
        <v>312756</v>
      </c>
      <c r="AN395" s="131">
        <v>0</v>
      </c>
    </row>
    <row r="396" spans="35:40" hidden="1" x14ac:dyDescent="0.25">
      <c r="AI396" s="8" t="s">
        <v>218</v>
      </c>
      <c r="AJ396" s="8" t="s">
        <v>893</v>
      </c>
      <c r="AK396" s="8" t="str">
        <f>IF($C$6=AI396,MAX($AK$1:AK395)+1,"n/a")</f>
        <v>n/a</v>
      </c>
      <c r="AL396" s="8" t="s">
        <v>894</v>
      </c>
      <c r="AM396" s="131">
        <v>208932</v>
      </c>
      <c r="AN396" s="131">
        <v>208932</v>
      </c>
    </row>
    <row r="397" spans="35:40" hidden="1" x14ac:dyDescent="0.25">
      <c r="AI397" s="8" t="s">
        <v>218</v>
      </c>
      <c r="AJ397" s="8" t="s">
        <v>895</v>
      </c>
      <c r="AK397" s="8" t="str">
        <f>IF($C$6=AI397,MAX($AK$1:AK396)+1,"n/a")</f>
        <v>n/a</v>
      </c>
      <c r="AL397" s="8" t="s">
        <v>896</v>
      </c>
      <c r="AM397" s="131">
        <v>3976517</v>
      </c>
      <c r="AN397" s="131">
        <v>3976517</v>
      </c>
    </row>
    <row r="398" spans="35:40" hidden="1" x14ac:dyDescent="0.25">
      <c r="AI398" s="8" t="s">
        <v>221</v>
      </c>
      <c r="AJ398" s="8" t="s">
        <v>897</v>
      </c>
      <c r="AK398" s="8" t="str">
        <f>IF($C$6=AI398,MAX($AK$1:AK397)+1,"n/a")</f>
        <v>n/a</v>
      </c>
      <c r="AL398" s="8" t="s">
        <v>898</v>
      </c>
      <c r="AM398" s="131">
        <v>367503</v>
      </c>
      <c r="AN398" s="131">
        <v>387579</v>
      </c>
    </row>
    <row r="399" spans="35:40" hidden="1" x14ac:dyDescent="0.25">
      <c r="AI399" s="8" t="s">
        <v>221</v>
      </c>
      <c r="AJ399" s="8" t="s">
        <v>899</v>
      </c>
      <c r="AK399" s="8" t="str">
        <f>IF($C$6=AI399,MAX($AK$1:AK398)+1,"n/a")</f>
        <v>n/a</v>
      </c>
      <c r="AL399" s="8" t="s">
        <v>900</v>
      </c>
      <c r="AM399" s="131">
        <v>590888</v>
      </c>
      <c r="AN399" s="131">
        <v>693546</v>
      </c>
    </row>
    <row r="400" spans="35:40" hidden="1" x14ac:dyDescent="0.25">
      <c r="AI400" s="8" t="s">
        <v>221</v>
      </c>
      <c r="AJ400" s="8" t="s">
        <v>901</v>
      </c>
      <c r="AK400" s="8" t="str">
        <f>IF($C$6=AI400,MAX($AK$1:AK399)+1,"n/a")</f>
        <v>n/a</v>
      </c>
      <c r="AL400" s="8" t="s">
        <v>902</v>
      </c>
      <c r="AM400" s="131">
        <v>0</v>
      </c>
      <c r="AN400" s="131">
        <v>0</v>
      </c>
    </row>
    <row r="401" spans="35:40" hidden="1" x14ac:dyDescent="0.25">
      <c r="AI401" s="8" t="s">
        <v>221</v>
      </c>
      <c r="AJ401" s="8" t="s">
        <v>903</v>
      </c>
      <c r="AK401" s="8" t="str">
        <f>IF($C$6=AI401,MAX($AK$1:AK400)+1,"n/a")</f>
        <v>n/a</v>
      </c>
      <c r="AL401" s="8" t="s">
        <v>904</v>
      </c>
      <c r="AM401" s="131">
        <v>188557</v>
      </c>
      <c r="AN401" s="131">
        <v>238300</v>
      </c>
    </row>
    <row r="402" spans="35:40" hidden="1" x14ac:dyDescent="0.25">
      <c r="AI402" s="8" t="s">
        <v>221</v>
      </c>
      <c r="AJ402" s="8" t="s">
        <v>905</v>
      </c>
      <c r="AK402" s="8" t="str">
        <f>IF($C$6=AI402,MAX($AK$1:AK401)+1,"n/a")</f>
        <v>n/a</v>
      </c>
      <c r="AL402" s="8" t="s">
        <v>906</v>
      </c>
      <c r="AM402" s="131">
        <v>495522</v>
      </c>
      <c r="AN402" s="131">
        <v>331018</v>
      </c>
    </row>
    <row r="403" spans="35:40" hidden="1" x14ac:dyDescent="0.25">
      <c r="AI403" s="8" t="s">
        <v>221</v>
      </c>
      <c r="AJ403" s="8" t="s">
        <v>907</v>
      </c>
      <c r="AK403" s="8" t="str">
        <f>IF($C$6=AI403,MAX($AK$1:AK402)+1,"n/a")</f>
        <v>n/a</v>
      </c>
      <c r="AL403" s="8" t="s">
        <v>908</v>
      </c>
      <c r="AM403" s="131">
        <v>383255</v>
      </c>
      <c r="AN403" s="131">
        <v>418872</v>
      </c>
    </row>
    <row r="404" spans="35:40" hidden="1" x14ac:dyDescent="0.25">
      <c r="AI404" s="8" t="s">
        <v>224</v>
      </c>
      <c r="AJ404" s="8" t="s">
        <v>909</v>
      </c>
      <c r="AK404" s="8" t="str">
        <f>IF($C$6=AI404,MAX($AK$1:AK403)+1,"n/a")</f>
        <v>n/a</v>
      </c>
      <c r="AL404" s="8" t="s">
        <v>910</v>
      </c>
      <c r="AM404" s="131">
        <v>64500</v>
      </c>
      <c r="AN404" s="131">
        <v>66800</v>
      </c>
    </row>
    <row r="405" spans="35:40" hidden="1" x14ac:dyDescent="0.25">
      <c r="AI405" s="8" t="s">
        <v>224</v>
      </c>
      <c r="AJ405" s="8" t="s">
        <v>911</v>
      </c>
      <c r="AK405" s="8" t="str">
        <f>IF($C$6=AI405,MAX($AK$1:AK404)+1,"n/a")</f>
        <v>n/a</v>
      </c>
      <c r="AL405" s="8" t="s">
        <v>912</v>
      </c>
      <c r="AM405" s="131">
        <v>64500</v>
      </c>
      <c r="AN405" s="131">
        <v>66800</v>
      </c>
    </row>
    <row r="406" spans="35:40" hidden="1" x14ac:dyDescent="0.25">
      <c r="AI406" s="8" t="s">
        <v>224</v>
      </c>
      <c r="AJ406" s="8" t="s">
        <v>913</v>
      </c>
      <c r="AK406" s="8" t="str">
        <f>IF($C$6=AI406,MAX($AK$1:AK405)+1,"n/a")</f>
        <v>n/a</v>
      </c>
      <c r="AL406" s="8" t="s">
        <v>914</v>
      </c>
      <c r="AM406" s="131">
        <v>66478</v>
      </c>
      <c r="AN406" s="131">
        <v>68778</v>
      </c>
    </row>
    <row r="407" spans="35:40" hidden="1" x14ac:dyDescent="0.25">
      <c r="AI407" s="8" t="s">
        <v>224</v>
      </c>
      <c r="AJ407" s="8" t="s">
        <v>915</v>
      </c>
      <c r="AK407" s="8" t="str">
        <f>IF($C$6=AI407,MAX($AK$1:AK406)+1,"n/a")</f>
        <v>n/a</v>
      </c>
      <c r="AL407" s="8" t="s">
        <v>916</v>
      </c>
      <c r="AM407" s="131">
        <v>64500</v>
      </c>
      <c r="AN407" s="131">
        <v>66800</v>
      </c>
    </row>
    <row r="408" spans="35:40" hidden="1" x14ac:dyDescent="0.25">
      <c r="AI408" s="8" t="s">
        <v>224</v>
      </c>
      <c r="AJ408" s="8" t="s">
        <v>917</v>
      </c>
      <c r="AK408" s="8" t="str">
        <f>IF($C$6=AI408,MAX($AK$1:AK407)+1,"n/a")</f>
        <v>n/a</v>
      </c>
      <c r="AL408" s="8" t="s">
        <v>918</v>
      </c>
      <c r="AM408" s="131">
        <v>0</v>
      </c>
      <c r="AN408" s="131">
        <v>0</v>
      </c>
    </row>
    <row r="409" spans="35:40" hidden="1" x14ac:dyDescent="0.25">
      <c r="AI409" s="8" t="s">
        <v>224</v>
      </c>
      <c r="AJ409" s="8" t="s">
        <v>919</v>
      </c>
      <c r="AK409" s="8" t="str">
        <f>IF($C$6=AI409,MAX($AK$1:AK408)+1,"n/a")</f>
        <v>n/a</v>
      </c>
      <c r="AL409" s="8" t="s">
        <v>920</v>
      </c>
      <c r="AM409" s="131">
        <v>64500</v>
      </c>
      <c r="AN409" s="131">
        <v>66800</v>
      </c>
    </row>
    <row r="410" spans="35:40" hidden="1" x14ac:dyDescent="0.25">
      <c r="AI410" s="8" t="s">
        <v>224</v>
      </c>
      <c r="AJ410" s="8" t="s">
        <v>921</v>
      </c>
      <c r="AK410" s="8" t="str">
        <f>IF($C$6=AI410,MAX($AK$1:AK409)+1,"n/a")</f>
        <v>n/a</v>
      </c>
      <c r="AL410" s="8" t="s">
        <v>922</v>
      </c>
      <c r="AM410" s="131">
        <v>97117</v>
      </c>
      <c r="AN410" s="131">
        <v>99417</v>
      </c>
    </row>
    <row r="411" spans="35:40" hidden="1" x14ac:dyDescent="0.25">
      <c r="AI411" s="8" t="s">
        <v>224</v>
      </c>
      <c r="AJ411" s="8" t="s">
        <v>923</v>
      </c>
      <c r="AK411" s="8" t="str">
        <f>IF($C$6=AI411,MAX($AK$1:AK410)+1,"n/a")</f>
        <v>n/a</v>
      </c>
      <c r="AL411" s="8" t="s">
        <v>924</v>
      </c>
      <c r="AM411" s="131">
        <v>270481</v>
      </c>
      <c r="AN411" s="131">
        <v>272781</v>
      </c>
    </row>
    <row r="412" spans="35:40" hidden="1" x14ac:dyDescent="0.25">
      <c r="AI412" s="8" t="s">
        <v>224</v>
      </c>
      <c r="AJ412" s="8" t="s">
        <v>925</v>
      </c>
      <c r="AK412" s="8" t="str">
        <f>IF($C$6=AI412,MAX($AK$1:AK411)+1,"n/a")</f>
        <v>n/a</v>
      </c>
      <c r="AL412" s="8" t="s">
        <v>926</v>
      </c>
      <c r="AM412" s="131">
        <v>109188</v>
      </c>
      <c r="AN412" s="131">
        <v>111488</v>
      </c>
    </row>
    <row r="413" spans="35:40" hidden="1" x14ac:dyDescent="0.25">
      <c r="AI413" s="8" t="s">
        <v>224</v>
      </c>
      <c r="AJ413" s="8" t="s">
        <v>927</v>
      </c>
      <c r="AK413" s="8" t="str">
        <f>IF($C$6=AI413,MAX($AK$1:AK412)+1,"n/a")</f>
        <v>n/a</v>
      </c>
      <c r="AL413" s="8" t="s">
        <v>928</v>
      </c>
      <c r="AM413" s="131">
        <v>234000</v>
      </c>
      <c r="AN413" s="131">
        <v>238616</v>
      </c>
    </row>
    <row r="414" spans="35:40" hidden="1" x14ac:dyDescent="0.25">
      <c r="AI414" s="8" t="s">
        <v>227</v>
      </c>
      <c r="AJ414" s="8" t="s">
        <v>929</v>
      </c>
      <c r="AK414" s="8" t="str">
        <f>IF($C$6=AI414,MAX($AK$1:AK413)+1,"n/a")</f>
        <v>n/a</v>
      </c>
      <c r="AL414" s="8" t="s">
        <v>930</v>
      </c>
      <c r="AM414" s="131">
        <v>0</v>
      </c>
      <c r="AN414" s="131">
        <v>0</v>
      </c>
    </row>
    <row r="415" spans="35:40" hidden="1" x14ac:dyDescent="0.25">
      <c r="AI415" s="8" t="s">
        <v>227</v>
      </c>
      <c r="AJ415" s="8" t="s">
        <v>931</v>
      </c>
      <c r="AK415" s="8" t="str">
        <f>IF($C$6=AI415,MAX($AK$1:AK414)+1,"n/a")</f>
        <v>n/a</v>
      </c>
      <c r="AL415" s="8" t="s">
        <v>932</v>
      </c>
      <c r="AM415" s="131">
        <v>0</v>
      </c>
      <c r="AN415" s="131">
        <v>0</v>
      </c>
    </row>
    <row r="416" spans="35:40" hidden="1" x14ac:dyDescent="0.25">
      <c r="AI416" s="8" t="s">
        <v>227</v>
      </c>
      <c r="AJ416" s="8" t="s">
        <v>933</v>
      </c>
      <c r="AK416" s="8" t="str">
        <f>IF($C$6=AI416,MAX($AK$1:AK415)+1,"n/a")</f>
        <v>n/a</v>
      </c>
      <c r="AL416" s="8" t="s">
        <v>934</v>
      </c>
      <c r="AM416" s="131">
        <v>750000</v>
      </c>
      <c r="AN416" s="131">
        <v>773016</v>
      </c>
    </row>
    <row r="417" spans="35:40" hidden="1" x14ac:dyDescent="0.25">
      <c r="AI417" s="8" t="s">
        <v>230</v>
      </c>
      <c r="AJ417" s="8" t="s">
        <v>935</v>
      </c>
      <c r="AK417" s="8" t="str">
        <f>IF($C$6=AI417,MAX($AK$1:AK416)+1,"n/a")</f>
        <v>n/a</v>
      </c>
      <c r="AL417" s="8" t="s">
        <v>936</v>
      </c>
      <c r="AM417" s="131">
        <v>52000</v>
      </c>
      <c r="AN417" s="131">
        <v>34000</v>
      </c>
    </row>
    <row r="418" spans="35:40" hidden="1" x14ac:dyDescent="0.25">
      <c r="AI418" s="8" t="s">
        <v>230</v>
      </c>
      <c r="AJ418" s="8" t="s">
        <v>937</v>
      </c>
      <c r="AK418" s="8" t="str">
        <f>IF($C$6=AI418,MAX($AK$1:AK417)+1,"n/a")</f>
        <v>n/a</v>
      </c>
      <c r="AL418" s="8" t="s">
        <v>667</v>
      </c>
      <c r="AM418" s="131">
        <v>96257</v>
      </c>
      <c r="AN418" s="131">
        <v>105244</v>
      </c>
    </row>
    <row r="419" spans="35:40" hidden="1" x14ac:dyDescent="0.25">
      <c r="AI419" s="8" t="s">
        <v>230</v>
      </c>
      <c r="AJ419" s="8" t="s">
        <v>938</v>
      </c>
      <c r="AK419" s="8" t="str">
        <f>IF($C$6=AI419,MAX($AK$1:AK418)+1,"n/a")</f>
        <v>n/a</v>
      </c>
      <c r="AL419" s="8" t="s">
        <v>939</v>
      </c>
      <c r="AM419" s="131">
        <v>622085</v>
      </c>
      <c r="AN419" s="131">
        <v>632085</v>
      </c>
    </row>
    <row r="420" spans="35:40" hidden="1" x14ac:dyDescent="0.25">
      <c r="AI420" s="8" t="s">
        <v>230</v>
      </c>
      <c r="AJ420" s="8" t="s">
        <v>940</v>
      </c>
      <c r="AK420" s="8" t="str">
        <f>IF($C$6=AI420,MAX($AK$1:AK419)+1,"n/a")</f>
        <v>n/a</v>
      </c>
      <c r="AL420" s="8" t="s">
        <v>941</v>
      </c>
      <c r="AM420" s="131">
        <v>437044</v>
      </c>
      <c r="AN420" s="131">
        <v>437044</v>
      </c>
    </row>
    <row r="421" spans="35:40" hidden="1" x14ac:dyDescent="0.25">
      <c r="AI421" s="8" t="s">
        <v>230</v>
      </c>
      <c r="AJ421" s="8" t="s">
        <v>942</v>
      </c>
      <c r="AK421" s="8" t="str">
        <f>IF($C$6=AI421,MAX($AK$1:AK420)+1,"n/a")</f>
        <v>n/a</v>
      </c>
      <c r="AL421" s="8" t="s">
        <v>943</v>
      </c>
      <c r="AM421" s="131">
        <v>167596</v>
      </c>
      <c r="AN421" s="131">
        <v>107503</v>
      </c>
    </row>
    <row r="422" spans="35:40" hidden="1" x14ac:dyDescent="0.25">
      <c r="AI422" s="8" t="s">
        <v>230</v>
      </c>
      <c r="AJ422" s="8" t="s">
        <v>944</v>
      </c>
      <c r="AK422" s="8" t="str">
        <f>IF($C$6=AI422,MAX($AK$1:AK421)+1,"n/a")</f>
        <v>n/a</v>
      </c>
      <c r="AL422" s="8" t="s">
        <v>945</v>
      </c>
      <c r="AM422" s="131">
        <v>376542</v>
      </c>
      <c r="AN422" s="131">
        <v>336840</v>
      </c>
    </row>
    <row r="423" spans="35:40" hidden="1" x14ac:dyDescent="0.25">
      <c r="AI423" s="8" t="s">
        <v>230</v>
      </c>
      <c r="AJ423" s="8" t="s">
        <v>946</v>
      </c>
      <c r="AK423" s="8" t="str">
        <f>IF($C$6=AI423,MAX($AK$1:AK422)+1,"n/a")</f>
        <v>n/a</v>
      </c>
      <c r="AL423" s="8" t="s">
        <v>947</v>
      </c>
      <c r="AM423" s="131">
        <v>73255</v>
      </c>
      <c r="AN423" s="131">
        <v>53255</v>
      </c>
    </row>
    <row r="424" spans="35:40" hidden="1" x14ac:dyDescent="0.25">
      <c r="AI424" s="8" t="s">
        <v>230</v>
      </c>
      <c r="AJ424" s="8" t="s">
        <v>948</v>
      </c>
      <c r="AK424" s="8" t="str">
        <f>IF($C$6=AI424,MAX($AK$1:AK423)+1,"n/a")</f>
        <v>n/a</v>
      </c>
      <c r="AL424" s="8" t="s">
        <v>949</v>
      </c>
      <c r="AM424" s="131">
        <v>72000</v>
      </c>
      <c r="AN424" s="131">
        <v>77350</v>
      </c>
    </row>
    <row r="425" spans="35:40" hidden="1" x14ac:dyDescent="0.25">
      <c r="AI425" s="8" t="s">
        <v>230</v>
      </c>
      <c r="AJ425" s="8" t="s">
        <v>950</v>
      </c>
      <c r="AK425" s="8" t="str">
        <f>IF($C$6=AI425,MAX($AK$1:AK424)+1,"n/a")</f>
        <v>n/a</v>
      </c>
      <c r="AL425" s="8" t="s">
        <v>951</v>
      </c>
      <c r="AM425" s="131">
        <v>233966</v>
      </c>
      <c r="AN425" s="131">
        <v>248198</v>
      </c>
    </row>
    <row r="426" spans="35:40" hidden="1" x14ac:dyDescent="0.25">
      <c r="AI426" s="8" t="s">
        <v>230</v>
      </c>
      <c r="AJ426" s="8" t="s">
        <v>952</v>
      </c>
      <c r="AK426" s="8" t="str">
        <f>IF($C$6=AI426,MAX($AK$1:AK425)+1,"n/a")</f>
        <v>n/a</v>
      </c>
      <c r="AL426" s="8" t="s">
        <v>953</v>
      </c>
      <c r="AM426" s="131">
        <v>75000</v>
      </c>
      <c r="AN426" s="131">
        <v>75000</v>
      </c>
    </row>
    <row r="427" spans="35:40" hidden="1" x14ac:dyDescent="0.25">
      <c r="AI427" s="8" t="s">
        <v>230</v>
      </c>
      <c r="AJ427" s="8" t="s">
        <v>954</v>
      </c>
      <c r="AK427" s="8" t="str">
        <f>IF($C$6=AI427,MAX($AK$1:AK426)+1,"n/a")</f>
        <v>n/a</v>
      </c>
      <c r="AL427" s="8" t="s">
        <v>955</v>
      </c>
      <c r="AM427" s="131">
        <v>156500</v>
      </c>
      <c r="AN427" s="131">
        <v>159953</v>
      </c>
    </row>
    <row r="428" spans="35:40" hidden="1" x14ac:dyDescent="0.25">
      <c r="AI428" s="8" t="s">
        <v>230</v>
      </c>
      <c r="AJ428" s="8" t="s">
        <v>956</v>
      </c>
      <c r="AK428" s="8" t="str">
        <f>IF($C$6=AI428,MAX($AK$1:AK427)+1,"n/a")</f>
        <v>n/a</v>
      </c>
      <c r="AL428" s="8" t="s">
        <v>957</v>
      </c>
      <c r="AM428" s="131">
        <v>930551</v>
      </c>
      <c r="AN428" s="131">
        <v>1128866</v>
      </c>
    </row>
    <row r="429" spans="35:40" hidden="1" x14ac:dyDescent="0.25">
      <c r="AI429" s="8" t="s">
        <v>230</v>
      </c>
      <c r="AJ429" s="8" t="s">
        <v>958</v>
      </c>
      <c r="AK429" s="8" t="str">
        <f>IF($C$6=AI429,MAX($AK$1:AK428)+1,"n/a")</f>
        <v>n/a</v>
      </c>
      <c r="AL429" s="8" t="s">
        <v>959</v>
      </c>
      <c r="AM429" s="131">
        <v>107840</v>
      </c>
      <c r="AN429" s="131">
        <v>107840</v>
      </c>
    </row>
    <row r="430" spans="35:40" hidden="1" x14ac:dyDescent="0.25">
      <c r="AI430" s="8" t="s">
        <v>230</v>
      </c>
      <c r="AJ430" s="8" t="s">
        <v>960</v>
      </c>
      <c r="AK430" s="8" t="str">
        <f>IF($C$6=AI430,MAX($AK$1:AK429)+1,"n/a")</f>
        <v>n/a</v>
      </c>
      <c r="AL430" s="8" t="s">
        <v>961</v>
      </c>
      <c r="AM430" s="131">
        <v>663806</v>
      </c>
      <c r="AN430" s="131">
        <v>643432</v>
      </c>
    </row>
    <row r="431" spans="35:40" hidden="1" x14ac:dyDescent="0.25">
      <c r="AI431" s="8" t="s">
        <v>233</v>
      </c>
      <c r="AJ431" s="8" t="s">
        <v>962</v>
      </c>
      <c r="AK431" s="8" t="str">
        <f>IF($C$6=AI431,MAX($AK$1:AK430)+1,"n/a")</f>
        <v>n/a</v>
      </c>
      <c r="AL431" s="8" t="s">
        <v>963</v>
      </c>
      <c r="AM431" s="131">
        <v>116519</v>
      </c>
      <c r="AN431" s="131">
        <v>116519</v>
      </c>
    </row>
    <row r="432" spans="35:40" hidden="1" x14ac:dyDescent="0.25">
      <c r="AI432" s="8" t="s">
        <v>233</v>
      </c>
      <c r="AJ432" s="8" t="s">
        <v>964</v>
      </c>
      <c r="AK432" s="8" t="str">
        <f>IF($C$6=AI432,MAX($AK$1:AK431)+1,"n/a")</f>
        <v>n/a</v>
      </c>
      <c r="AL432" s="8" t="s">
        <v>965</v>
      </c>
      <c r="AM432" s="131">
        <v>27277</v>
      </c>
      <c r="AN432" s="131">
        <v>67277</v>
      </c>
    </row>
    <row r="433" spans="1:40" hidden="1" x14ac:dyDescent="0.25">
      <c r="AI433" s="8" t="s">
        <v>233</v>
      </c>
      <c r="AJ433" s="8" t="s">
        <v>966</v>
      </c>
      <c r="AK433" s="8" t="str">
        <f>IF($C$6=AI433,MAX($AK$1:AK432)+1,"n/a")</f>
        <v>n/a</v>
      </c>
      <c r="AL433" s="8" t="s">
        <v>452</v>
      </c>
      <c r="AM433" s="131">
        <v>0</v>
      </c>
      <c r="AN433" s="131">
        <v>0</v>
      </c>
    </row>
    <row r="434" spans="1:40" hidden="1" x14ac:dyDescent="0.25">
      <c r="AI434" s="8" t="s">
        <v>233</v>
      </c>
      <c r="AJ434" s="8" t="s">
        <v>967</v>
      </c>
      <c r="AK434" s="8" t="str">
        <f>IF($C$6=AI434,MAX($AK$1:AK433)+1,"n/a")</f>
        <v>n/a</v>
      </c>
      <c r="AL434" s="8" t="s">
        <v>968</v>
      </c>
      <c r="AM434" s="131">
        <v>605344</v>
      </c>
      <c r="AN434" s="131">
        <v>605344</v>
      </c>
    </row>
    <row r="435" spans="1:40" hidden="1" x14ac:dyDescent="0.25">
      <c r="AI435" s="8" t="s">
        <v>233</v>
      </c>
      <c r="AJ435" s="8" t="s">
        <v>969</v>
      </c>
      <c r="AK435" s="8" t="str">
        <f>IF($C$6=AI435,MAX($AK$1:AK434)+1,"n/a")</f>
        <v>n/a</v>
      </c>
      <c r="AL435" s="8" t="s">
        <v>970</v>
      </c>
      <c r="AM435" s="131">
        <v>1324151</v>
      </c>
      <c r="AN435" s="131">
        <v>1324151</v>
      </c>
    </row>
    <row r="436" spans="1:40" hidden="1" x14ac:dyDescent="0.25">
      <c r="AI436" s="8" t="s">
        <v>233</v>
      </c>
      <c r="AJ436" s="8" t="s">
        <v>971</v>
      </c>
      <c r="AK436" s="8" t="str">
        <f>IF($C$6=AI436,MAX($AK$1:AK435)+1,"n/a")</f>
        <v>n/a</v>
      </c>
      <c r="AL436" s="8" t="s">
        <v>972</v>
      </c>
      <c r="AM436" s="131">
        <v>180000</v>
      </c>
      <c r="AN436" s="131">
        <v>180000</v>
      </c>
    </row>
    <row r="437" spans="1:40" hidden="1" x14ac:dyDescent="0.25">
      <c r="AI437" s="8" t="s">
        <v>233</v>
      </c>
      <c r="AJ437" s="8" t="s">
        <v>973</v>
      </c>
      <c r="AK437" s="8" t="str">
        <f>IF($C$6=AI437,MAX($AK$1:AK436)+1,"n/a")</f>
        <v>n/a</v>
      </c>
      <c r="AL437" s="8" t="s">
        <v>974</v>
      </c>
      <c r="AM437" s="131">
        <v>705053</v>
      </c>
      <c r="AN437" s="131">
        <v>644457</v>
      </c>
    </row>
    <row r="438" spans="1:40" hidden="1" x14ac:dyDescent="0.25">
      <c r="AI438" s="8" t="s">
        <v>233</v>
      </c>
      <c r="AJ438" s="8" t="s">
        <v>975</v>
      </c>
      <c r="AK438" s="8" t="str">
        <f>IF($C$6=AI438,MAX($AK$1:AK437)+1,"n/a")</f>
        <v>n/a</v>
      </c>
      <c r="AL438" s="8" t="s">
        <v>976</v>
      </c>
      <c r="AM438" s="131">
        <v>0</v>
      </c>
      <c r="AN438" s="131">
        <v>60000</v>
      </c>
    </row>
    <row r="439" spans="1:40" hidden="1" x14ac:dyDescent="0.25">
      <c r="AI439" s="8" t="s">
        <v>236</v>
      </c>
      <c r="AJ439" s="8" t="s">
        <v>977</v>
      </c>
      <c r="AK439" s="8" t="str">
        <f>IF($C$6=AI439,MAX($AK$1:AK438)+1,"n/a")</f>
        <v>n/a</v>
      </c>
      <c r="AL439" s="8" t="s">
        <v>978</v>
      </c>
      <c r="AM439" s="131">
        <v>76332</v>
      </c>
      <c r="AN439" s="131">
        <v>76332</v>
      </c>
    </row>
    <row r="440" spans="1:40" hidden="1" x14ac:dyDescent="0.25">
      <c r="AI440" s="8" t="s">
        <v>236</v>
      </c>
      <c r="AJ440" s="8" t="s">
        <v>979</v>
      </c>
      <c r="AK440" s="8" t="str">
        <f>IF($C$6=AI440,MAX($AK$1:AK439)+1,"n/a")</f>
        <v>n/a</v>
      </c>
      <c r="AL440" s="8" t="s">
        <v>980</v>
      </c>
      <c r="AM440" s="131">
        <v>71980</v>
      </c>
      <c r="AN440" s="131">
        <v>71980</v>
      </c>
    </row>
    <row r="441" spans="1:40" hidden="1" x14ac:dyDescent="0.25">
      <c r="AI441" s="8" t="s">
        <v>236</v>
      </c>
      <c r="AJ441" s="8" t="s">
        <v>981</v>
      </c>
      <c r="AK441" s="8" t="str">
        <f>IF($C$6=AI441,MAX($AK$1:AK440)+1,"n/a")</f>
        <v>n/a</v>
      </c>
      <c r="AL441" s="8" t="s">
        <v>982</v>
      </c>
      <c r="AM441" s="131">
        <v>102359</v>
      </c>
      <c r="AN441" s="131">
        <v>102359</v>
      </c>
    </row>
    <row r="442" spans="1:40" hidden="1" x14ac:dyDescent="0.25">
      <c r="AI442" s="8" t="s">
        <v>236</v>
      </c>
      <c r="AJ442" s="8" t="s">
        <v>983</v>
      </c>
      <c r="AK442" s="8" t="str">
        <f>IF($C$6=AI442,MAX($AK$1:AK441)+1,"n/a")</f>
        <v>n/a</v>
      </c>
      <c r="AL442" s="8" t="s">
        <v>984</v>
      </c>
      <c r="AM442" s="131">
        <v>8333</v>
      </c>
      <c r="AN442" s="131">
        <v>8333</v>
      </c>
    </row>
    <row r="443" spans="1:40" hidden="1" x14ac:dyDescent="0.25">
      <c r="AI443" s="8" t="s">
        <v>236</v>
      </c>
      <c r="AJ443" s="8" t="s">
        <v>985</v>
      </c>
      <c r="AK443" s="8" t="str">
        <f>IF($C$6=AI443,MAX($AK$1:AK442)+1,"n/a")</f>
        <v>n/a</v>
      </c>
      <c r="AL443" s="8" t="s">
        <v>986</v>
      </c>
      <c r="AM443" s="131">
        <v>182494</v>
      </c>
      <c r="AN443" s="131">
        <v>207812</v>
      </c>
    </row>
    <row r="444" spans="1:40" hidden="1" x14ac:dyDescent="0.25">
      <c r="AI444" s="8" t="s">
        <v>236</v>
      </c>
      <c r="AJ444" s="8" t="s">
        <v>987</v>
      </c>
      <c r="AK444" s="8" t="str">
        <f>IF($C$6=AI444,MAX($AK$1:AK443)+1,"n/a")</f>
        <v>n/a</v>
      </c>
      <c r="AL444" s="8" t="s">
        <v>988</v>
      </c>
      <c r="AM444" s="131">
        <v>17857</v>
      </c>
      <c r="AN444" s="131">
        <v>17857</v>
      </c>
    </row>
    <row r="445" spans="1:40" hidden="1" x14ac:dyDescent="0.25">
      <c r="AI445" s="8" t="s">
        <v>236</v>
      </c>
      <c r="AJ445" s="8" t="s">
        <v>989</v>
      </c>
      <c r="AK445" s="8" t="str">
        <f>IF($C$6=AI445,MAX($AK$1:AK444)+1,"n/a")</f>
        <v>n/a</v>
      </c>
      <c r="AL445" s="8" t="s">
        <v>990</v>
      </c>
      <c r="AM445" s="131">
        <v>124150</v>
      </c>
      <c r="AN445" s="131">
        <v>124150</v>
      </c>
    </row>
    <row r="446" spans="1:40" hidden="1" x14ac:dyDescent="0.25">
      <c r="AI446" s="8" t="s">
        <v>236</v>
      </c>
      <c r="AJ446" s="8" t="s">
        <v>991</v>
      </c>
      <c r="AK446" s="8" t="str">
        <f>IF($C$6=AI446,MAX($AK$1:AK445)+1,"n/a")</f>
        <v>n/a</v>
      </c>
      <c r="AL446" s="8" t="s">
        <v>992</v>
      </c>
      <c r="AM446" s="131">
        <v>71980</v>
      </c>
      <c r="AN446" s="131">
        <v>71980</v>
      </c>
    </row>
    <row r="447" spans="1:40" hidden="1" x14ac:dyDescent="0.25">
      <c r="AI447" s="8" t="s">
        <v>236</v>
      </c>
      <c r="AJ447" s="8" t="s">
        <v>993</v>
      </c>
      <c r="AK447" s="8" t="str">
        <f>IF($C$6=AI447,MAX($AK$1:AK446)+1,"n/a")</f>
        <v>n/a</v>
      </c>
      <c r="AL447" s="8" t="s">
        <v>994</v>
      </c>
      <c r="AM447" s="131">
        <v>220114</v>
      </c>
      <c r="AN447" s="131">
        <v>220114</v>
      </c>
    </row>
    <row r="448" spans="1:40" s="133" customFormat="1" hidden="1" x14ac:dyDescent="0.25">
      <c r="A448" s="132"/>
      <c r="J448" s="134"/>
      <c r="K448" s="135"/>
      <c r="T448" s="136"/>
      <c r="U448" s="136"/>
      <c r="V448" s="136"/>
      <c r="W448" s="136"/>
      <c r="X448" s="136"/>
      <c r="Y448" s="136"/>
      <c r="Z448" s="137"/>
      <c r="AA448" s="137"/>
      <c r="AB448" s="137"/>
      <c r="AC448" s="137"/>
      <c r="AD448" s="137"/>
      <c r="AE448" s="137"/>
      <c r="AF448" s="137"/>
      <c r="AG448" s="137"/>
      <c r="AH448" s="137"/>
      <c r="AI448" s="138"/>
      <c r="AJ448" s="138"/>
      <c r="AK448" s="138"/>
      <c r="AL448" s="138"/>
    </row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</sheetData>
  <sheetProtection password="ED75" sheet="1" objects="1" scenarios="1"/>
  <customSheetViews>
    <customSheetView guid="{6334BD42-FB20-D84F-8EB5-89E89F367A1E}" topLeftCell="A6">
      <selection activeCell="F15" sqref="F15"/>
      <pageMargins left="0.7" right="0.7" top="0.75" bottom="0.75" header="0.3" footer="0.3"/>
      <pageSetup orientation="portrait" horizontalDpi="0" verticalDpi="0"/>
    </customSheetView>
  </customSheetViews>
  <mergeCells count="36">
    <mergeCell ref="O6:P6"/>
    <mergeCell ref="O9:P9"/>
    <mergeCell ref="O10:P10"/>
    <mergeCell ref="C6:H6"/>
    <mergeCell ref="C8:H8"/>
    <mergeCell ref="D2:S2"/>
    <mergeCell ref="B27:C27"/>
    <mergeCell ref="B28:C28"/>
    <mergeCell ref="D12:J12"/>
    <mergeCell ref="L12:S13"/>
    <mergeCell ref="C9:J9"/>
    <mergeCell ref="D13:F13"/>
    <mergeCell ref="G13:I13"/>
    <mergeCell ref="J13:J14"/>
    <mergeCell ref="B14:C14"/>
    <mergeCell ref="B15:C15"/>
    <mergeCell ref="B16:C16"/>
    <mergeCell ref="B17:C17"/>
    <mergeCell ref="B19:C19"/>
    <mergeCell ref="B18:C18"/>
    <mergeCell ref="O8:P8"/>
    <mergeCell ref="B33:C33"/>
    <mergeCell ref="B34:C34"/>
    <mergeCell ref="B35:C35"/>
    <mergeCell ref="B36:C36"/>
    <mergeCell ref="B40:C40"/>
    <mergeCell ref="B39:C39"/>
    <mergeCell ref="B37:C37"/>
    <mergeCell ref="B38:C38"/>
    <mergeCell ref="B32:C32"/>
    <mergeCell ref="B20:C20"/>
    <mergeCell ref="B21:C21"/>
    <mergeCell ref="B25:C25"/>
    <mergeCell ref="B26:C26"/>
    <mergeCell ref="B24:C24"/>
    <mergeCell ref="B29:C29"/>
  </mergeCells>
  <phoneticPr fontId="21" type="noConversion"/>
  <conditionalFormatting sqref="C8">
    <cfRule type="expression" dxfId="0" priority="20">
      <formula>$C$9&lt;&gt;""</formula>
    </cfRule>
  </conditionalFormatting>
  <dataValidations disablePrompts="1" count="2">
    <dataValidation type="list" allowBlank="1" showInputMessage="1" showErrorMessage="1" sqref="C6">
      <formula1>ddConsortia</formula1>
    </dataValidation>
    <dataValidation type="list" allowBlank="1" showInputMessage="1" showErrorMessage="1" sqref="C8">
      <formula1>ddMembers</formula1>
    </dataValidation>
  </dataValidations>
  <pageMargins left="0.7" right="0.7" top="0.75" bottom="0.75" header="0.3" footer="0.3"/>
  <pageSetup scale="52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4E7CC524621418951E798A26C1086" ma:contentTypeVersion="9" ma:contentTypeDescription="Create a new document." ma:contentTypeScope="" ma:versionID="2288787c61babe554b90495c3789d7c5">
  <xsd:schema xmlns:xsd="http://www.w3.org/2001/XMLSchema" xmlns:xs="http://www.w3.org/2001/XMLSchema" xmlns:p="http://schemas.microsoft.com/office/2006/metadata/properties" xmlns:ns2="9682fde2-0d99-4585-8154-fdea48568b58" targetNamespace="http://schemas.microsoft.com/office/2006/metadata/properties" ma:root="true" ma:fieldsID="850a857e7bd06a26625db0263e2b387c" ns2:_="">
    <xsd:import namespace="9682fde2-0d99-4585-8154-fdea4856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2fde2-0d99-4585-8154-fdea4856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BB836E-45F8-41B1-990E-E7B95FA253D1}"/>
</file>

<file path=customXml/itemProps2.xml><?xml version="1.0" encoding="utf-8"?>
<ds:datastoreItem xmlns:ds="http://schemas.openxmlformats.org/officeDocument/2006/customXml" ds:itemID="{D47B9F98-75A7-41E5-ADB0-BD5142B8E1AE}"/>
</file>

<file path=customXml/itemProps3.xml><?xml version="1.0" encoding="utf-8"?>
<ds:datastoreItem xmlns:ds="http://schemas.openxmlformats.org/officeDocument/2006/customXml" ds:itemID="{92FE57F5-D86F-4F3C-B969-1B3DB93437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ddConsortia</vt:lpstr>
      <vt:lpstr>Sheet1!Print_Area</vt:lpstr>
      <vt:lpstr>tblMembers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Hill Jr</dc:creator>
  <cp:lastModifiedBy>Nancy O'Neill</cp:lastModifiedBy>
  <dcterms:created xsi:type="dcterms:W3CDTF">2016-06-02T15:45:41Z</dcterms:created>
  <dcterms:modified xsi:type="dcterms:W3CDTF">2017-12-11T23:49:37Z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0x010100D914E7CC524621418951E798A26C1086</vt:lpwstr>
  </property>
</Properties>
</file>